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96" windowWidth="11472" windowHeight="7992" activeTab="1"/>
  </bookViews>
  <sheets>
    <sheet name="прил.1" sheetId="1" r:id="rId1"/>
    <sheet name="прил.2" sheetId="2" r:id="rId2"/>
    <sheet name="прил.3" sheetId="3" r:id="rId3"/>
    <sheet name="прил.4" sheetId="4" r:id="rId4"/>
    <sheet name="прил.5" sheetId="8" r:id="rId5"/>
  </sheets>
  <definedNames>
    <definedName name="_xlnm.Print_Titles" localSheetId="1">прил.2!$9:$10</definedName>
    <definedName name="_xlnm.Print_Area" localSheetId="0">прил.1!$A$1:$C$16</definedName>
    <definedName name="_xlnm.Print_Area" localSheetId="1">прил.2!$A$1:$D$76</definedName>
    <definedName name="_xlnm.Print_Area" localSheetId="2">прил.3!$A$1:$D$22</definedName>
    <definedName name="_xlnm.Print_Area" localSheetId="3">прил.4!$A$1:$D$21</definedName>
  </definedNames>
  <calcPr calcId="125725"/>
</workbook>
</file>

<file path=xl/calcChain.xml><?xml version="1.0" encoding="utf-8"?>
<calcChain xmlns="http://schemas.openxmlformats.org/spreadsheetml/2006/main">
  <c r="D73" i="2"/>
  <c r="D72"/>
  <c r="D76" s="1"/>
  <c r="C71"/>
  <c r="C70"/>
  <c r="C68"/>
  <c r="C67"/>
  <c r="C65"/>
  <c r="C64"/>
  <c r="C62"/>
  <c r="C61"/>
  <c r="C59"/>
  <c r="C58"/>
  <c r="C56"/>
  <c r="C55"/>
  <c r="C53"/>
  <c r="C52"/>
  <c r="C50"/>
  <c r="C49"/>
  <c r="C47"/>
  <c r="C46"/>
  <c r="C44"/>
  <c r="C43"/>
  <c r="C41"/>
  <c r="C40"/>
  <c r="C38"/>
  <c r="C37"/>
  <c r="C35"/>
  <c r="C34"/>
  <c r="C32"/>
  <c r="C31"/>
  <c r="C29"/>
  <c r="C28"/>
  <c r="C26"/>
  <c r="C25"/>
  <c r="C23"/>
  <c r="C22"/>
  <c r="C20"/>
  <c r="C19"/>
  <c r="C17"/>
  <c r="C16"/>
  <c r="C14"/>
  <c r="C73" s="1"/>
  <c r="C13"/>
  <c r="C72" s="1"/>
  <c r="C76" s="1"/>
  <c r="I35" i="8"/>
  <c r="D20" i="3"/>
  <c r="D20" i="4"/>
  <c r="G11"/>
  <c r="C10" i="1"/>
  <c r="H11" i="4"/>
  <c r="E19" i="3"/>
  <c r="E18"/>
  <c r="F19"/>
  <c r="F18"/>
  <c r="F13"/>
  <c r="E16"/>
  <c r="E20" s="1"/>
  <c r="F16"/>
  <c r="E11" i="4"/>
  <c r="F11"/>
  <c r="F21" i="3"/>
  <c r="F20" l="1"/>
  <c r="E12" i="4"/>
  <c r="E13" s="1"/>
  <c r="F13" s="1"/>
  <c r="F22" i="3"/>
</calcChain>
</file>

<file path=xl/sharedStrings.xml><?xml version="1.0" encoding="utf-8"?>
<sst xmlns="http://schemas.openxmlformats.org/spreadsheetml/2006/main" count="197" uniqueCount="115">
  <si>
    <t>Направления расходов</t>
  </si>
  <si>
    <t>Сумма,
рублей</t>
  </si>
  <si>
    <t>Приложение № 1</t>
  </si>
  <si>
    <t>УТВЕРЖДЕНО</t>
  </si>
  <si>
    <t>Сумма — всего,
рублей</t>
  </si>
  <si>
    <t>Раздел I</t>
  </si>
  <si>
    <t>1.</t>
  </si>
  <si>
    <t>2.</t>
  </si>
  <si>
    <t>4.</t>
  </si>
  <si>
    <t>5.</t>
  </si>
  <si>
    <t>6.</t>
  </si>
  <si>
    <t>7.</t>
  </si>
  <si>
    <t>8.</t>
  </si>
  <si>
    <t>Раздел II</t>
  </si>
  <si>
    <t xml:space="preserve">
ИТОГО по разделу I</t>
  </si>
  <si>
    <t>Приложение № 3</t>
  </si>
  <si>
    <t>Компенсация</t>
  </si>
  <si>
    <t>Дополнительная оплата труда (вознаграждение)</t>
  </si>
  <si>
    <t>Расходы на изготовление печатной продукции</t>
  </si>
  <si>
    <t>Расходы на связь</t>
  </si>
  <si>
    <t>Транспортные расходы</t>
  </si>
  <si>
    <t>Канцелярские расходы</t>
  </si>
  <si>
    <t>Командировочные расходы</t>
  </si>
  <si>
    <t>Всего расходов</t>
  </si>
  <si>
    <t xml:space="preserve">3.
</t>
  </si>
  <si>
    <t xml:space="preserve">
Начисления на дополнительную оплату труда (вознаграждение)</t>
  </si>
  <si>
    <t xml:space="preserve">9.
</t>
  </si>
  <si>
    <t xml:space="preserve">
Расходы на приобретение оборудования, других материальных ценностей (материальных запасов)</t>
  </si>
  <si>
    <t>Приложение № 4</t>
  </si>
  <si>
    <t>3.</t>
  </si>
  <si>
    <t>Приложение № 2</t>
  </si>
  <si>
    <t>тик</t>
  </si>
  <si>
    <t>уик</t>
  </si>
  <si>
    <t>Расходы на приобретение оборудования, других материальных ценностей (материальных запасов)</t>
  </si>
  <si>
    <t>Приложение № 5</t>
  </si>
  <si>
    <t>В том числе для участковых избирательных комиссий
(не менее), 
рублей</t>
  </si>
  <si>
    <t>УТВЕРЖДЕНА</t>
  </si>
  <si>
    <t>х</t>
  </si>
  <si>
    <t>в том числе на компенсацию и дополнительную оплату труда  (вознаграждение) (не менее)</t>
  </si>
  <si>
    <t>постановлением территориальной избирательной комиссии</t>
  </si>
  <si>
    <t>ИТОГО</t>
  </si>
  <si>
    <t>Номер участковой избирательной комиссии, направление расходов</t>
  </si>
  <si>
    <t>в том числе:</t>
  </si>
  <si>
    <t xml:space="preserve">нижестоящим избирательным комиссиям </t>
  </si>
  <si>
    <t>Наименование избирательной комиссии, номер участковой избирательной комиссии, вид расходов</t>
  </si>
  <si>
    <t>Всего,</t>
  </si>
  <si>
    <t>Другие расходы</t>
  </si>
  <si>
    <t>10.</t>
  </si>
  <si>
    <t xml:space="preserve">Другие расходы </t>
  </si>
  <si>
    <t xml:space="preserve">Всего средств бюджета Ставропольского края </t>
  </si>
  <si>
    <t xml:space="preserve">Распределение средств бюджета Ставропольского края
на финансовое обеспечение оказания содействия в подготовке и проведении выборов депутатов Государственной Думы Федерального Собрания Российской Федерации  девятого созыва </t>
  </si>
  <si>
    <t xml:space="preserve">Распределение средств бюджета Ставропольского края для нижестоящих избирательных комиссий на оказание содействия в подготовке и проведении выборов депутатов Государственной Думы Федерального Собрания Российской Федерации  девятого созыва </t>
  </si>
  <si>
    <t xml:space="preserve">Распределение 
средств бюджета Ставропольского края, выделенных 
на оказание содействия в подготовке и проведении выборов 
депутатов Государственной Думы Федерального Собрания 
Российской Федерации девятого созыва, 
предусмотренных на выплату дополнительной оплаты труда (вознаграждения) членам участковых избирательных комиссий 
за работу по проведению адресного информирования избирателей 
</t>
  </si>
  <si>
    <t xml:space="preserve">Сумма 
на выплату дополнительной оплаты труда (вознаграждения) за работу по проведению адресного информирования избирателей, 
рублей
</t>
  </si>
  <si>
    <t>Средства на дополнительную оплату труда (вознаграждение) членам участковых избирательных комиссий за активную работу по адресному информированию</t>
  </si>
  <si>
    <t xml:space="preserve">постановлением территориальной избирательной комиссии Туркменского района 
</t>
  </si>
  <si>
    <t xml:space="preserve">территориальной избирательной комиссии Туркменского района на исполнение своих полномочий   </t>
  </si>
  <si>
    <t>постановлением территориальной избирательной комиссии Туркменского района</t>
  </si>
  <si>
    <t xml:space="preserve">Смета расходов                                                                                                                     за нижестоящие избирательные комиссии
территориальной избирательной комиссии Туркменского района
на оказание содействия в подготовке и проведении выборов депутатов Государственной Думы Федерального Собрания Российской Федерации  девятого созыва </t>
  </si>
  <si>
    <t xml:space="preserve">Смета расходов
территориальной избирательной комиссии Туркменского района               на оказание содействия в подготовке и проведении выборов депутатов Государственной Думы Федерального Собрания Российской Федерации  девятого созыва </t>
  </si>
  <si>
    <t>Туркменского района</t>
  </si>
  <si>
    <t>1. Участковая избирательная комиссия избирательного участка № 1198</t>
  </si>
  <si>
    <t>2. Участковая избирательная комиссия избирательного участка № 1199</t>
  </si>
  <si>
    <t>3. Участковая избирательная комиссия избирательного участка № 1200</t>
  </si>
  <si>
    <t>4. Участковая избирательная комиссия избирательного участка № 1201</t>
  </si>
  <si>
    <t>5. Участковая избирательная комиссия избирательного участка № 1202</t>
  </si>
  <si>
    <t>6. Участковая избирательная комиссия избирательного участка № 1203</t>
  </si>
  <si>
    <t>7. Участковая избирательная комиссия избирательного участка № 1204</t>
  </si>
  <si>
    <t>8. Участковая избирательная комиссия избирательного участка № 1205</t>
  </si>
  <si>
    <t>9. Участковая избирательная комиссия избирательного участка № 1206</t>
  </si>
  <si>
    <t>10. Участковая избирательная комиссия избирательного участка № 1207</t>
  </si>
  <si>
    <t>11. Участковая избирательная комиссия избирательного участка № 1208</t>
  </si>
  <si>
    <t>12. Участковая избирательная комиссия избирательного участка № 1210</t>
  </si>
  <si>
    <t>13. Участковая избирательная комиссия избирательного участка № 1211</t>
  </si>
  <si>
    <t>14. Участковая избирательная комиссия избирательного участка № 1212</t>
  </si>
  <si>
    <t>15. Участковая избирательная комиссия избирательного участка № 1213</t>
  </si>
  <si>
    <t>16. Участковая избирательная комиссия избирательного участка № 1214</t>
  </si>
  <si>
    <t>17. Участковая избирательная комиссия избирательного участка № 1215</t>
  </si>
  <si>
    <t>18. Участковая избирательная комиссия избирательного участка № 1216</t>
  </si>
  <si>
    <t>19. Участковая избирательная комиссия избирательного участка № 1217</t>
  </si>
  <si>
    <t>20. Участковая избирательная комиссия избирательного участка № 1218</t>
  </si>
  <si>
    <t>от 23.07.2026 г. № 12/55</t>
  </si>
  <si>
    <t>Участковая избирательная комиссия избирательного участка № 1198</t>
  </si>
  <si>
    <t>Участковая избирательная комиссия избирательного участка № 1199</t>
  </si>
  <si>
    <t>Участковая избирательная комиссия избирательного участка № 1200</t>
  </si>
  <si>
    <t>Участковая избирательная комиссия избирательного участка № 1201</t>
  </si>
  <si>
    <t>Участковая избирательная комиссия избирательного участка № 1202</t>
  </si>
  <si>
    <t>Участковая избирательная комиссия избирательного участка № 1203</t>
  </si>
  <si>
    <t>Участковая избирательная комиссия избирательного участка № 1204</t>
  </si>
  <si>
    <t>Участковая избирательная комиссия избирательного участка № 1205</t>
  </si>
  <si>
    <t>9.</t>
  </si>
  <si>
    <t>Участковая избирательная комиссия избирательного участка № 1206</t>
  </si>
  <si>
    <t>Участковая избирательная комиссия избирательного участка № 1207</t>
  </si>
  <si>
    <t>11.</t>
  </si>
  <si>
    <t>Участковая избирательная комиссия избирательного участка № 1208</t>
  </si>
  <si>
    <t>12.</t>
  </si>
  <si>
    <t>Участковая избирательная комиссия избирательного участка № 1210</t>
  </si>
  <si>
    <t>13.</t>
  </si>
  <si>
    <t>Участковая избирательная комиссия избирательного участка № 1211</t>
  </si>
  <si>
    <t>14.</t>
  </si>
  <si>
    <t>Участковая избирательная комиссия избирательного участка №1212</t>
  </si>
  <si>
    <t>15.</t>
  </si>
  <si>
    <t>Участковая избирательная комиссия избирательного участка № 1213</t>
  </si>
  <si>
    <t>16.</t>
  </si>
  <si>
    <t>Участковая избирательная комиссия избирательного участка № 1214</t>
  </si>
  <si>
    <t>17.</t>
  </si>
  <si>
    <t>Участковая избирательная комиссия избирательного участка №1215</t>
  </si>
  <si>
    <t>18.</t>
  </si>
  <si>
    <t>Участковая избирательная комиссия избирательного участка № 1216</t>
  </si>
  <si>
    <t>19.</t>
  </si>
  <si>
    <t>Участковая избирательная комиссия избирательного участка № 1217</t>
  </si>
  <si>
    <t>20.</t>
  </si>
  <si>
    <t>Участковая избирательная комиссия избирательного участка № 1218</t>
  </si>
  <si>
    <t>Средства за нижестоящие избирательные комиссии и зарезервированные средства , в том числе на оплату непредвиденных расходов нижестоящих избирательных комиссий</t>
  </si>
  <si>
    <t>Всего, по разделам I и II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</si>
</sst>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#,##0.0"/>
  </numFmts>
  <fonts count="13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u/>
      <sz val="12"/>
      <name val="Times New Roman"/>
      <family val="1"/>
      <charset val="204"/>
    </font>
    <font>
      <sz val="9.5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3" tint="0.3999755851924192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right" wrapText="1"/>
    </xf>
    <xf numFmtId="0" fontId="4" fillId="0" borderId="0" xfId="0" applyFont="1" applyAlignment="1">
      <alignment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vertical="top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4" fontId="4" fillId="0" borderId="8" xfId="0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 wrapText="1"/>
    </xf>
    <xf numFmtId="4" fontId="4" fillId="0" borderId="9" xfId="0" applyNumberFormat="1" applyFont="1" applyBorder="1" applyAlignment="1">
      <alignment horizontal="right" wrapText="1"/>
    </xf>
    <xf numFmtId="4" fontId="6" fillId="0" borderId="10" xfId="0" applyNumberFormat="1" applyFont="1" applyBorder="1" applyAlignment="1">
      <alignment horizontal="center" vertical="center" wrapText="1"/>
    </xf>
    <xf numFmtId="4" fontId="4" fillId="0" borderId="9" xfId="0" applyNumberFormat="1" applyFont="1" applyBorder="1"/>
    <xf numFmtId="4" fontId="3" fillId="0" borderId="1" xfId="0" applyNumberFormat="1" applyFont="1" applyBorder="1" applyAlignment="1"/>
    <xf numFmtId="4" fontId="3" fillId="0" borderId="0" xfId="0" applyNumberFormat="1" applyFont="1"/>
    <xf numFmtId="0" fontId="4" fillId="0" borderId="0" xfId="0" applyFont="1" applyBorder="1" applyAlignment="1">
      <alignment vertical="top" wrapText="1"/>
    </xf>
    <xf numFmtId="0" fontId="4" fillId="0" borderId="8" xfId="0" applyFont="1" applyBorder="1" applyAlignment="1">
      <alignment vertical="top"/>
    </xf>
    <xf numFmtId="2" fontId="12" fillId="0" borderId="0" xfId="0" applyNumberFormat="1" applyFont="1"/>
    <xf numFmtId="2" fontId="3" fillId="0" borderId="0" xfId="0" applyNumberFormat="1" applyFont="1"/>
    <xf numFmtId="43" fontId="3" fillId="0" borderId="1" xfId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9" xfId="0" applyNumberFormat="1" applyFont="1" applyBorder="1"/>
    <xf numFmtId="4" fontId="3" fillId="0" borderId="1" xfId="0" applyNumberFormat="1" applyFont="1" applyBorder="1"/>
    <xf numFmtId="0" fontId="4" fillId="0" borderId="0" xfId="0" applyFont="1" applyAlignment="1">
      <alignment horizontal="left" wrapText="1"/>
    </xf>
    <xf numFmtId="4" fontId="3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 wrapText="1"/>
    </xf>
    <xf numFmtId="43" fontId="3" fillId="0" borderId="1" xfId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vertical="top" wrapText="1"/>
    </xf>
    <xf numFmtId="0" fontId="4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3" fillId="0" borderId="14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top" wrapText="1"/>
    </xf>
    <xf numFmtId="4" fontId="4" fillId="0" borderId="14" xfId="0" applyNumberFormat="1" applyFont="1" applyBorder="1" applyAlignment="1">
      <alignment horizontal="center" vertical="top" wrapText="1"/>
    </xf>
    <xf numFmtId="4" fontId="4" fillId="0" borderId="11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10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wrapText="1"/>
    </xf>
    <xf numFmtId="49" fontId="4" fillId="0" borderId="14" xfId="0" applyNumberFormat="1" applyFont="1" applyBorder="1" applyAlignment="1">
      <alignment horizontal="left" wrapText="1"/>
    </xf>
    <xf numFmtId="49" fontId="4" fillId="0" borderId="11" xfId="0" applyNumberFormat="1" applyFont="1" applyBorder="1" applyAlignment="1">
      <alignment horizontal="left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U25"/>
  <sheetViews>
    <sheetView zoomScaleNormal="100" workbookViewId="0">
      <selection activeCell="B4" sqref="B4:C4"/>
    </sheetView>
  </sheetViews>
  <sheetFormatPr defaultColWidth="9.109375" defaultRowHeight="18"/>
  <cols>
    <col min="1" max="1" width="40.6640625" style="3" customWidth="1"/>
    <col min="2" max="2" width="23.109375" style="3" customWidth="1"/>
    <col min="3" max="3" width="22.6640625" style="3" customWidth="1"/>
    <col min="4" max="16384" width="9.109375" style="3"/>
  </cols>
  <sheetData>
    <row r="1" spans="1:21" s="6" customFormat="1" ht="15.6">
      <c r="B1" s="67" t="s">
        <v>2</v>
      </c>
      <c r="C1" s="67"/>
    </row>
    <row r="2" spans="1:21" s="6" customFormat="1" ht="22.5" customHeight="1">
      <c r="B2" s="71" t="s">
        <v>3</v>
      </c>
      <c r="C2" s="71"/>
    </row>
    <row r="3" spans="1:21" s="6" customFormat="1" ht="59.4" customHeight="1">
      <c r="B3" s="77" t="s">
        <v>55</v>
      </c>
      <c r="C3" s="77"/>
    </row>
    <row r="4" spans="1:21" s="6" customFormat="1" ht="20.25" customHeight="1">
      <c r="B4" s="79" t="s">
        <v>81</v>
      </c>
      <c r="C4" s="79"/>
    </row>
    <row r="5" spans="1:21" s="6" customFormat="1" ht="22.95" customHeight="1">
      <c r="B5" s="19"/>
      <c r="C5" s="19"/>
    </row>
    <row r="6" spans="1:21" s="6" customFormat="1" ht="92.25" customHeight="1">
      <c r="A6" s="72" t="s">
        <v>50</v>
      </c>
      <c r="B6" s="72"/>
      <c r="C6" s="72"/>
    </row>
    <row r="7" spans="1:21" s="6" customFormat="1" ht="36" customHeight="1"/>
    <row r="8" spans="1:21" s="5" customFormat="1" ht="39" customHeight="1">
      <c r="A8" s="78" t="s">
        <v>0</v>
      </c>
      <c r="B8" s="78"/>
      <c r="C8" s="4" t="s">
        <v>1</v>
      </c>
    </row>
    <row r="9" spans="1:21" s="5" customFormat="1" ht="21" customHeight="1">
      <c r="A9" s="65">
        <v>1</v>
      </c>
      <c r="B9" s="66"/>
      <c r="C9" s="4">
        <v>2</v>
      </c>
    </row>
    <row r="10" spans="1:21" ht="26.4" customHeight="1">
      <c r="A10" s="73" t="s">
        <v>49</v>
      </c>
      <c r="B10" s="74"/>
      <c r="C10" s="53">
        <f>C12+C13</f>
        <v>649140</v>
      </c>
    </row>
    <row r="11" spans="1:21" ht="18.600000000000001" customHeight="1">
      <c r="A11" s="75" t="s">
        <v>42</v>
      </c>
      <c r="B11" s="76"/>
      <c r="C11" s="51"/>
    </row>
    <row r="12" spans="1:21" ht="63" customHeight="1">
      <c r="A12" s="68" t="s">
        <v>43</v>
      </c>
      <c r="B12" s="69"/>
      <c r="C12" s="52">
        <v>481600</v>
      </c>
    </row>
    <row r="13" spans="1:21" ht="81" customHeight="1">
      <c r="A13" s="68" t="s">
        <v>56</v>
      </c>
      <c r="B13" s="69"/>
      <c r="C13" s="52">
        <v>167540</v>
      </c>
    </row>
    <row r="14" spans="1:21" ht="22.2" customHeight="1">
      <c r="A14" s="70"/>
      <c r="B14" s="70"/>
      <c r="C14" s="70"/>
    </row>
    <row r="15" spans="1:21" hidden="1">
      <c r="B15" s="64"/>
      <c r="C15" s="64"/>
      <c r="D15" s="64"/>
      <c r="E15" s="64"/>
      <c r="F15" s="64"/>
      <c r="G15" s="64"/>
      <c r="H15" s="64"/>
      <c r="I15" s="64"/>
      <c r="J15" s="64"/>
      <c r="K15" s="64"/>
      <c r="Q15" s="45"/>
      <c r="U15" s="46"/>
    </row>
    <row r="16" spans="1:21" ht="8.4" customHeight="1">
      <c r="B16" s="50"/>
      <c r="C16" s="50"/>
      <c r="D16" s="50"/>
      <c r="E16" s="50"/>
      <c r="F16" s="50"/>
      <c r="G16" s="50"/>
      <c r="H16" s="50"/>
      <c r="I16" s="50"/>
      <c r="J16" s="50"/>
      <c r="K16" s="50"/>
      <c r="Q16" s="45"/>
      <c r="U16" s="46"/>
    </row>
    <row r="17" spans="1:2">
      <c r="A17" s="7"/>
      <c r="B17" s="7"/>
    </row>
    <row r="18" spans="1:2">
      <c r="A18" s="7"/>
      <c r="B18" s="7"/>
    </row>
    <row r="19" spans="1:2">
      <c r="A19" s="7"/>
      <c r="B19" s="7"/>
    </row>
    <row r="20" spans="1:2">
      <c r="A20" s="7"/>
      <c r="B20" s="7"/>
    </row>
    <row r="21" spans="1:2">
      <c r="A21" s="7"/>
      <c r="B21" s="7"/>
    </row>
    <row r="22" spans="1:2">
      <c r="A22" s="7"/>
      <c r="B22" s="7"/>
    </row>
    <row r="23" spans="1:2">
      <c r="A23" s="7"/>
      <c r="B23" s="7"/>
    </row>
    <row r="24" spans="1:2">
      <c r="A24" s="7"/>
      <c r="B24" s="7"/>
    </row>
    <row r="25" spans="1:2">
      <c r="A25" s="7"/>
      <c r="B25" s="7"/>
    </row>
  </sheetData>
  <mergeCells count="13">
    <mergeCell ref="B15:K15"/>
    <mergeCell ref="A9:B9"/>
    <mergeCell ref="B1:C1"/>
    <mergeCell ref="A13:B13"/>
    <mergeCell ref="A14:C14"/>
    <mergeCell ref="B2:C2"/>
    <mergeCell ref="A6:C6"/>
    <mergeCell ref="A10:B10"/>
    <mergeCell ref="A11:B11"/>
    <mergeCell ref="A12:B12"/>
    <mergeCell ref="B3:C3"/>
    <mergeCell ref="A8:B8"/>
    <mergeCell ref="B4:C4"/>
  </mergeCells>
  <phoneticPr fontId="5" type="noConversion"/>
  <pageMargins left="0.98425196850393704" right="0.59055118110236227" top="0.56000000000000005" bottom="0.16" header="0.24" footer="0.18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D76"/>
  <sheetViews>
    <sheetView tabSelected="1" view="pageBreakPreview" topLeftCell="A7" zoomScale="60" zoomScaleNormal="100" workbookViewId="0">
      <selection activeCell="F10" sqref="F10"/>
    </sheetView>
  </sheetViews>
  <sheetFormatPr defaultColWidth="9.109375" defaultRowHeight="15.6"/>
  <cols>
    <col min="1" max="1" width="3.5546875" style="9" customWidth="1"/>
    <col min="2" max="2" width="42.109375" style="6" customWidth="1"/>
    <col min="3" max="3" width="25" style="6" customWidth="1"/>
    <col min="4" max="4" width="25.5546875" style="6" customWidth="1"/>
    <col min="5" max="5" width="9.109375" style="6" customWidth="1"/>
    <col min="6" max="6" width="15.44140625" style="6" customWidth="1"/>
    <col min="7" max="16384" width="9.109375" style="6"/>
  </cols>
  <sheetData>
    <row r="1" spans="1:4" ht="19.5" customHeight="1">
      <c r="C1" s="80" t="s">
        <v>30</v>
      </c>
      <c r="D1" s="80"/>
    </row>
    <row r="2" spans="1:4" ht="21.75" customHeight="1">
      <c r="C2" s="71" t="s">
        <v>3</v>
      </c>
      <c r="D2" s="71"/>
    </row>
    <row r="3" spans="1:4" ht="37.950000000000003" customHeight="1">
      <c r="C3" s="77" t="s">
        <v>57</v>
      </c>
      <c r="D3" s="77"/>
    </row>
    <row r="4" spans="1:4" ht="18" customHeight="1">
      <c r="C4" s="79" t="s">
        <v>81</v>
      </c>
      <c r="D4" s="79"/>
    </row>
    <row r="5" spans="1:4" ht="16.5" customHeight="1">
      <c r="C5" s="20"/>
      <c r="D5" s="20"/>
    </row>
    <row r="6" spans="1:4" ht="78" customHeight="1">
      <c r="A6" s="85" t="s">
        <v>51</v>
      </c>
      <c r="B6" s="85"/>
      <c r="C6" s="85"/>
      <c r="D6" s="85"/>
    </row>
    <row r="7" spans="1:4" ht="15" customHeight="1">
      <c r="A7" s="54"/>
      <c r="B7" s="54"/>
      <c r="C7" s="87"/>
      <c r="D7" s="87"/>
    </row>
    <row r="8" spans="1:4" ht="14.4" customHeight="1">
      <c r="C8" s="86"/>
      <c r="D8" s="86"/>
    </row>
    <row r="9" spans="1:4" s="8" customFormat="1" ht="89.4" customHeight="1">
      <c r="A9" s="81" t="s">
        <v>44</v>
      </c>
      <c r="B9" s="82"/>
      <c r="C9" s="49" t="s">
        <v>4</v>
      </c>
      <c r="D9" s="49" t="s">
        <v>35</v>
      </c>
    </row>
    <row r="10" spans="1:4" s="1" customFormat="1" ht="13.2">
      <c r="A10" s="83">
        <v>1</v>
      </c>
      <c r="B10" s="84"/>
      <c r="C10" s="10">
        <v>2</v>
      </c>
      <c r="D10" s="10">
        <v>3</v>
      </c>
    </row>
    <row r="11" spans="1:4" s="13" customFormat="1" ht="27.6" customHeight="1">
      <c r="A11" s="21"/>
      <c r="B11" s="22" t="s">
        <v>5</v>
      </c>
      <c r="C11" s="34"/>
      <c r="D11" s="34"/>
    </row>
    <row r="12" spans="1:4" s="9" customFormat="1" ht="37.200000000000003" customHeight="1">
      <c r="A12" s="23" t="s">
        <v>6</v>
      </c>
      <c r="B12" s="43" t="s">
        <v>82</v>
      </c>
      <c r="C12" s="44"/>
      <c r="D12" s="44"/>
    </row>
    <row r="13" spans="1:4" ht="16.2" customHeight="1">
      <c r="A13" s="25"/>
      <c r="B13" s="24" t="s">
        <v>45</v>
      </c>
      <c r="C13" s="35">
        <f>D13</f>
        <v>0</v>
      </c>
      <c r="D13" s="35">
        <v>0</v>
      </c>
    </row>
    <row r="14" spans="1:4" ht="51" customHeight="1">
      <c r="A14" s="27"/>
      <c r="B14" s="28" t="s">
        <v>38</v>
      </c>
      <c r="C14" s="36">
        <f>D14</f>
        <v>0</v>
      </c>
      <c r="D14" s="36">
        <v>0</v>
      </c>
    </row>
    <row r="15" spans="1:4" s="9" customFormat="1" ht="32.4" customHeight="1">
      <c r="A15" s="23" t="s">
        <v>7</v>
      </c>
      <c r="B15" s="43" t="s">
        <v>83</v>
      </c>
      <c r="C15" s="44"/>
      <c r="D15" s="44"/>
    </row>
    <row r="16" spans="1:4" ht="16.8" customHeight="1">
      <c r="A16" s="25"/>
      <c r="B16" s="24" t="s">
        <v>45</v>
      </c>
      <c r="C16" s="35">
        <f>D16</f>
        <v>0</v>
      </c>
      <c r="D16" s="35">
        <v>0</v>
      </c>
    </row>
    <row r="17" spans="1:4" ht="48" customHeight="1">
      <c r="A17" s="27"/>
      <c r="B17" s="28" t="s">
        <v>38</v>
      </c>
      <c r="C17" s="36">
        <f>D17</f>
        <v>0</v>
      </c>
      <c r="D17" s="36">
        <v>0</v>
      </c>
    </row>
    <row r="18" spans="1:4" s="9" customFormat="1" ht="18" customHeight="1">
      <c r="A18" s="23" t="s">
        <v>29</v>
      </c>
      <c r="B18" s="43" t="s">
        <v>84</v>
      </c>
      <c r="C18" s="44"/>
      <c r="D18" s="44"/>
    </row>
    <row r="19" spans="1:4" ht="16.2" customHeight="1">
      <c r="A19" s="25"/>
      <c r="B19" s="24" t="s">
        <v>45</v>
      </c>
      <c r="C19" s="35">
        <f>D19</f>
        <v>0</v>
      </c>
      <c r="D19" s="35">
        <v>0</v>
      </c>
    </row>
    <row r="20" spans="1:4" ht="17.25" customHeight="1">
      <c r="A20" s="27"/>
      <c r="B20" s="28" t="s">
        <v>38</v>
      </c>
      <c r="C20" s="36">
        <f>D20</f>
        <v>0</v>
      </c>
      <c r="D20" s="36">
        <v>0</v>
      </c>
    </row>
    <row r="21" spans="1:4" s="9" customFormat="1" ht="18" customHeight="1">
      <c r="A21" s="23" t="s">
        <v>8</v>
      </c>
      <c r="B21" s="43" t="s">
        <v>85</v>
      </c>
      <c r="C21" s="44"/>
      <c r="D21" s="44"/>
    </row>
    <row r="22" spans="1:4" ht="15" customHeight="1">
      <c r="A22" s="25"/>
      <c r="B22" s="24" t="s">
        <v>45</v>
      </c>
      <c r="C22" s="35">
        <f>D22</f>
        <v>0</v>
      </c>
      <c r="D22" s="35">
        <v>0</v>
      </c>
    </row>
    <row r="23" spans="1:4" ht="14.25" customHeight="1">
      <c r="A23" s="27"/>
      <c r="B23" s="28" t="s">
        <v>38</v>
      </c>
      <c r="C23" s="36">
        <f>D23</f>
        <v>0</v>
      </c>
      <c r="D23" s="36">
        <v>0</v>
      </c>
    </row>
    <row r="24" spans="1:4" s="18" customFormat="1" ht="34.5" customHeight="1">
      <c r="A24" s="23" t="s">
        <v>9</v>
      </c>
      <c r="B24" s="43" t="s">
        <v>86</v>
      </c>
      <c r="C24" s="44"/>
      <c r="D24" s="44"/>
    </row>
    <row r="25" spans="1:4" ht="16.8" customHeight="1">
      <c r="A25" s="25"/>
      <c r="B25" s="24" t="s">
        <v>45</v>
      </c>
      <c r="C25" s="35">
        <f>D25</f>
        <v>0</v>
      </c>
      <c r="D25" s="35">
        <v>0</v>
      </c>
    </row>
    <row r="26" spans="1:4" s="13" customFormat="1" ht="18.600000000000001" customHeight="1">
      <c r="A26" s="27"/>
      <c r="B26" s="28" t="s">
        <v>38</v>
      </c>
      <c r="C26" s="36">
        <f>D26</f>
        <v>0</v>
      </c>
      <c r="D26" s="36">
        <v>0</v>
      </c>
    </row>
    <row r="27" spans="1:4" ht="35.4" customHeight="1">
      <c r="A27" s="23" t="s">
        <v>10</v>
      </c>
      <c r="B27" s="43" t="s">
        <v>87</v>
      </c>
      <c r="C27" s="44"/>
      <c r="D27" s="44"/>
    </row>
    <row r="28" spans="1:4" ht="18" customHeight="1">
      <c r="A28" s="25"/>
      <c r="B28" s="24" t="s">
        <v>45</v>
      </c>
      <c r="C28" s="35">
        <f>D28</f>
        <v>0</v>
      </c>
      <c r="D28" s="35">
        <v>0</v>
      </c>
    </row>
    <row r="29" spans="1:4" ht="46.8">
      <c r="A29" s="27"/>
      <c r="B29" s="28" t="s">
        <v>38</v>
      </c>
      <c r="C29" s="36">
        <f>D29</f>
        <v>0</v>
      </c>
      <c r="D29" s="36">
        <v>0</v>
      </c>
    </row>
    <row r="30" spans="1:4" ht="31.2">
      <c r="A30" s="23" t="s">
        <v>11</v>
      </c>
      <c r="B30" s="43" t="s">
        <v>88</v>
      </c>
      <c r="C30" s="44"/>
      <c r="D30" s="44"/>
    </row>
    <row r="31" spans="1:4">
      <c r="A31" s="25"/>
      <c r="B31" s="24" t="s">
        <v>45</v>
      </c>
      <c r="C31" s="35">
        <f>D31</f>
        <v>0</v>
      </c>
      <c r="D31" s="35">
        <v>0</v>
      </c>
    </row>
    <row r="32" spans="1:4" ht="46.8">
      <c r="A32" s="27"/>
      <c r="B32" s="28" t="s">
        <v>38</v>
      </c>
      <c r="C32" s="36">
        <f>D32</f>
        <v>0</v>
      </c>
      <c r="D32" s="36">
        <v>0</v>
      </c>
    </row>
    <row r="33" spans="1:4" ht="31.2">
      <c r="A33" s="23" t="s">
        <v>12</v>
      </c>
      <c r="B33" s="43" t="s">
        <v>89</v>
      </c>
      <c r="C33" s="44"/>
      <c r="D33" s="44"/>
    </row>
    <row r="34" spans="1:4">
      <c r="A34" s="25"/>
      <c r="B34" s="24" t="s">
        <v>45</v>
      </c>
      <c r="C34" s="35">
        <f>D34</f>
        <v>0</v>
      </c>
      <c r="D34" s="35">
        <v>0</v>
      </c>
    </row>
    <row r="35" spans="1:4" ht="46.8">
      <c r="A35" s="27"/>
      <c r="B35" s="28" t="s">
        <v>38</v>
      </c>
      <c r="C35" s="36">
        <f>D35</f>
        <v>0</v>
      </c>
      <c r="D35" s="36">
        <v>0</v>
      </c>
    </row>
    <row r="36" spans="1:4" ht="31.2">
      <c r="A36" s="23" t="s">
        <v>90</v>
      </c>
      <c r="B36" s="43" t="s">
        <v>91</v>
      </c>
      <c r="C36" s="44"/>
      <c r="D36" s="44"/>
    </row>
    <row r="37" spans="1:4">
      <c r="A37" s="25"/>
      <c r="B37" s="24" t="s">
        <v>45</v>
      </c>
      <c r="C37" s="35">
        <f>D37</f>
        <v>0</v>
      </c>
      <c r="D37" s="35">
        <v>0</v>
      </c>
    </row>
    <row r="38" spans="1:4" ht="46.8">
      <c r="A38" s="27"/>
      <c r="B38" s="28" t="s">
        <v>38</v>
      </c>
      <c r="C38" s="36">
        <f>D38</f>
        <v>0</v>
      </c>
      <c r="D38" s="36">
        <v>0</v>
      </c>
    </row>
    <row r="39" spans="1:4" ht="31.2">
      <c r="A39" s="23" t="s">
        <v>47</v>
      </c>
      <c r="B39" s="43" t="s">
        <v>92</v>
      </c>
      <c r="C39" s="44"/>
      <c r="D39" s="44"/>
    </row>
    <row r="40" spans="1:4">
      <c r="A40" s="25"/>
      <c r="B40" s="24" t="s">
        <v>45</v>
      </c>
      <c r="C40" s="35">
        <f>D40</f>
        <v>0</v>
      </c>
      <c r="D40" s="35">
        <v>0</v>
      </c>
    </row>
    <row r="41" spans="1:4" ht="46.8">
      <c r="A41" s="27"/>
      <c r="B41" s="28" t="s">
        <v>38</v>
      </c>
      <c r="C41" s="36">
        <f>D41</f>
        <v>0</v>
      </c>
      <c r="D41" s="36">
        <v>0</v>
      </c>
    </row>
    <row r="42" spans="1:4" ht="31.2">
      <c r="A42" s="23" t="s">
        <v>93</v>
      </c>
      <c r="B42" s="43" t="s">
        <v>94</v>
      </c>
      <c r="C42" s="44"/>
      <c r="D42" s="44"/>
    </row>
    <row r="43" spans="1:4">
      <c r="A43" s="25"/>
      <c r="B43" s="24" t="s">
        <v>45</v>
      </c>
      <c r="C43" s="35">
        <f>D43</f>
        <v>0</v>
      </c>
      <c r="D43" s="35">
        <v>0</v>
      </c>
    </row>
    <row r="44" spans="1:4" ht="46.8">
      <c r="A44" s="27"/>
      <c r="B44" s="28" t="s">
        <v>38</v>
      </c>
      <c r="C44" s="36">
        <f>D44</f>
        <v>0</v>
      </c>
      <c r="D44" s="36">
        <v>0</v>
      </c>
    </row>
    <row r="45" spans="1:4" ht="31.2">
      <c r="A45" s="23" t="s">
        <v>95</v>
      </c>
      <c r="B45" s="43" t="s">
        <v>96</v>
      </c>
      <c r="C45" s="44"/>
      <c r="D45" s="44"/>
    </row>
    <row r="46" spans="1:4">
      <c r="A46" s="25"/>
      <c r="B46" s="24" t="s">
        <v>45</v>
      </c>
      <c r="C46" s="35">
        <f>D46</f>
        <v>0</v>
      </c>
      <c r="D46" s="35">
        <v>0</v>
      </c>
    </row>
    <row r="47" spans="1:4" ht="46.8">
      <c r="A47" s="27"/>
      <c r="B47" s="28" t="s">
        <v>38</v>
      </c>
      <c r="C47" s="36">
        <f>D47</f>
        <v>0</v>
      </c>
      <c r="D47" s="36">
        <v>0</v>
      </c>
    </row>
    <row r="48" spans="1:4" ht="31.2">
      <c r="A48" s="23" t="s">
        <v>97</v>
      </c>
      <c r="B48" s="43" t="s">
        <v>98</v>
      </c>
      <c r="C48" s="44"/>
      <c r="D48" s="44"/>
    </row>
    <row r="49" spans="1:4">
      <c r="A49" s="25"/>
      <c r="B49" s="24" t="s">
        <v>45</v>
      </c>
      <c r="C49" s="35">
        <f>D49</f>
        <v>0</v>
      </c>
      <c r="D49" s="35">
        <v>0</v>
      </c>
    </row>
    <row r="50" spans="1:4" ht="46.8">
      <c r="A50" s="27"/>
      <c r="B50" s="28" t="s">
        <v>38</v>
      </c>
      <c r="C50" s="36">
        <f>D50</f>
        <v>0</v>
      </c>
      <c r="D50" s="36">
        <v>0</v>
      </c>
    </row>
    <row r="51" spans="1:4" ht="31.2">
      <c r="A51" s="23" t="s">
        <v>99</v>
      </c>
      <c r="B51" s="43" t="s">
        <v>100</v>
      </c>
      <c r="C51" s="44"/>
      <c r="D51" s="44"/>
    </row>
    <row r="52" spans="1:4">
      <c r="A52" s="25"/>
      <c r="B52" s="24" t="s">
        <v>45</v>
      </c>
      <c r="C52" s="35">
        <f>D52</f>
        <v>0</v>
      </c>
      <c r="D52" s="35">
        <v>0</v>
      </c>
    </row>
    <row r="53" spans="1:4" ht="46.8">
      <c r="A53" s="27"/>
      <c r="B53" s="28" t="s">
        <v>38</v>
      </c>
      <c r="C53" s="36">
        <f>D53</f>
        <v>0</v>
      </c>
      <c r="D53" s="36">
        <v>0</v>
      </c>
    </row>
    <row r="54" spans="1:4" ht="31.2">
      <c r="A54" s="23" t="s">
        <v>101</v>
      </c>
      <c r="B54" s="43" t="s">
        <v>102</v>
      </c>
      <c r="C54" s="44"/>
      <c r="D54" s="44"/>
    </row>
    <row r="55" spans="1:4">
      <c r="A55" s="25"/>
      <c r="B55" s="24" t="s">
        <v>45</v>
      </c>
      <c r="C55" s="35">
        <f>D55</f>
        <v>0</v>
      </c>
      <c r="D55" s="35">
        <v>0</v>
      </c>
    </row>
    <row r="56" spans="1:4" ht="46.8">
      <c r="A56" s="27"/>
      <c r="B56" s="28" t="s">
        <v>38</v>
      </c>
      <c r="C56" s="36">
        <f>D56</f>
        <v>0</v>
      </c>
      <c r="D56" s="36">
        <v>0</v>
      </c>
    </row>
    <row r="57" spans="1:4" ht="31.2">
      <c r="A57" s="23" t="s">
        <v>103</v>
      </c>
      <c r="B57" s="43" t="s">
        <v>104</v>
      </c>
      <c r="C57" s="44"/>
      <c r="D57" s="44"/>
    </row>
    <row r="58" spans="1:4">
      <c r="A58" s="25"/>
      <c r="B58" s="24" t="s">
        <v>45</v>
      </c>
      <c r="C58" s="35">
        <f>D58</f>
        <v>0</v>
      </c>
      <c r="D58" s="35">
        <v>0</v>
      </c>
    </row>
    <row r="59" spans="1:4" ht="46.8">
      <c r="A59" s="27"/>
      <c r="B59" s="28" t="s">
        <v>38</v>
      </c>
      <c r="C59" s="36">
        <f>D59</f>
        <v>0</v>
      </c>
      <c r="D59" s="36">
        <v>0</v>
      </c>
    </row>
    <row r="60" spans="1:4" ht="31.2">
      <c r="A60" s="23" t="s">
        <v>105</v>
      </c>
      <c r="B60" s="43" t="s">
        <v>106</v>
      </c>
      <c r="C60" s="44"/>
      <c r="D60" s="44"/>
    </row>
    <row r="61" spans="1:4">
      <c r="A61" s="25"/>
      <c r="B61" s="24" t="s">
        <v>45</v>
      </c>
      <c r="C61" s="35">
        <f>D61</f>
        <v>0</v>
      </c>
      <c r="D61" s="35">
        <v>0</v>
      </c>
    </row>
    <row r="62" spans="1:4" ht="46.8">
      <c r="A62" s="27"/>
      <c r="B62" s="28" t="s">
        <v>38</v>
      </c>
      <c r="C62" s="36">
        <f>D62</f>
        <v>0</v>
      </c>
      <c r="D62" s="36">
        <v>0</v>
      </c>
    </row>
    <row r="63" spans="1:4" ht="31.2">
      <c r="A63" s="23" t="s">
        <v>107</v>
      </c>
      <c r="B63" s="43" t="s">
        <v>108</v>
      </c>
      <c r="C63" s="44"/>
      <c r="D63" s="44"/>
    </row>
    <row r="64" spans="1:4">
      <c r="A64" s="25"/>
      <c r="B64" s="24" t="s">
        <v>45</v>
      </c>
      <c r="C64" s="35">
        <f>D64</f>
        <v>0</v>
      </c>
      <c r="D64" s="35">
        <v>0</v>
      </c>
    </row>
    <row r="65" spans="1:4" ht="46.8">
      <c r="A65" s="27"/>
      <c r="B65" s="28" t="s">
        <v>38</v>
      </c>
      <c r="C65" s="36">
        <f>D65</f>
        <v>0</v>
      </c>
      <c r="D65" s="36">
        <v>0</v>
      </c>
    </row>
    <row r="66" spans="1:4" ht="31.2">
      <c r="A66" s="23" t="s">
        <v>109</v>
      </c>
      <c r="B66" s="43" t="s">
        <v>110</v>
      </c>
      <c r="C66" s="44"/>
      <c r="D66" s="44"/>
    </row>
    <row r="67" spans="1:4">
      <c r="A67" s="25"/>
      <c r="B67" s="24" t="s">
        <v>45</v>
      </c>
      <c r="C67" s="35">
        <f>D67</f>
        <v>0</v>
      </c>
      <c r="D67" s="35">
        <v>0</v>
      </c>
    </row>
    <row r="68" spans="1:4" ht="46.8">
      <c r="A68" s="27"/>
      <c r="B68" s="28" t="s">
        <v>38</v>
      </c>
      <c r="C68" s="36">
        <f>D68</f>
        <v>0</v>
      </c>
      <c r="D68" s="36">
        <v>0</v>
      </c>
    </row>
    <row r="69" spans="1:4" ht="31.2">
      <c r="A69" s="23" t="s">
        <v>111</v>
      </c>
      <c r="B69" s="43" t="s">
        <v>112</v>
      </c>
      <c r="C69" s="44"/>
      <c r="D69" s="44"/>
    </row>
    <row r="70" spans="1:4">
      <c r="A70" s="25"/>
      <c r="B70" s="24" t="s">
        <v>45</v>
      </c>
      <c r="C70" s="35">
        <f>D70</f>
        <v>0</v>
      </c>
      <c r="D70" s="35">
        <v>0</v>
      </c>
    </row>
    <row r="71" spans="1:4" ht="46.8">
      <c r="A71" s="27"/>
      <c r="B71" s="28" t="s">
        <v>38</v>
      </c>
      <c r="C71" s="36">
        <f>D71</f>
        <v>0</v>
      </c>
      <c r="D71" s="36">
        <v>0</v>
      </c>
    </row>
    <row r="72" spans="1:4" ht="31.2">
      <c r="A72" s="31"/>
      <c r="B72" s="122" t="s">
        <v>14</v>
      </c>
      <c r="C72" s="37">
        <f>C13+C16+C19+C22+C25+C28+C31</f>
        <v>0</v>
      </c>
      <c r="D72" s="37">
        <f>D13+D16+D19+D22</f>
        <v>0</v>
      </c>
    </row>
    <row r="73" spans="1:4" ht="46.8">
      <c r="A73" s="29"/>
      <c r="B73" s="26" t="s">
        <v>38</v>
      </c>
      <c r="C73" s="38">
        <f>C14+C17+C20+C23</f>
        <v>0</v>
      </c>
      <c r="D73" s="38">
        <f>D14+D17+D20+D23</f>
        <v>0</v>
      </c>
    </row>
    <row r="74" spans="1:4">
      <c r="A74" s="32"/>
      <c r="B74" s="33" t="s">
        <v>13</v>
      </c>
      <c r="C74" s="39"/>
      <c r="D74" s="39"/>
    </row>
    <row r="75" spans="1:4" ht="78">
      <c r="A75" s="30"/>
      <c r="B75" s="26" t="s">
        <v>113</v>
      </c>
      <c r="C75" s="40">
        <v>481600</v>
      </c>
      <c r="D75" s="38">
        <v>481600</v>
      </c>
    </row>
    <row r="76" spans="1:4">
      <c r="A76" s="11"/>
      <c r="B76" s="12" t="s">
        <v>114</v>
      </c>
      <c r="C76" s="56">
        <f>C72+C75</f>
        <v>481600</v>
      </c>
      <c r="D76" s="56">
        <f>D72+D75</f>
        <v>481600</v>
      </c>
    </row>
  </sheetData>
  <mergeCells count="9">
    <mergeCell ref="C1:D1"/>
    <mergeCell ref="A9:B9"/>
    <mergeCell ref="A10:B10"/>
    <mergeCell ref="A6:D6"/>
    <mergeCell ref="C2:D2"/>
    <mergeCell ref="C8:D8"/>
    <mergeCell ref="C3:D3"/>
    <mergeCell ref="C4:D4"/>
    <mergeCell ref="C7:D7"/>
  </mergeCells>
  <phoneticPr fontId="5" type="noConversion"/>
  <pageMargins left="0.55118110236220474" right="0.47244094488188981" top="0.59055118110236227" bottom="0.15748031496062992" header="0.51181102362204722" footer="0.19685039370078741"/>
  <pageSetup paperSize="9" scale="96" fitToHeight="0" orientation="portrait" r:id="rId1"/>
  <headerFooter alignWithMargins="0">
    <firstFooter>&amp;L&amp;"Times New Roman,обычный"&amp;8&amp;F</firstFooter>
  </headerFooter>
  <rowBreaks count="1" manualBreakCount="1">
    <brk id="29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F26"/>
  <sheetViews>
    <sheetView zoomScaleNormal="100" workbookViewId="0">
      <selection activeCell="D12" sqref="D12"/>
    </sheetView>
  </sheetViews>
  <sheetFormatPr defaultColWidth="9.109375" defaultRowHeight="18"/>
  <cols>
    <col min="1" max="1" width="4.44140625" style="3" customWidth="1"/>
    <col min="2" max="2" width="38.44140625" style="3" customWidth="1"/>
    <col min="3" max="3" width="23.44140625" style="3" customWidth="1"/>
    <col min="4" max="4" width="21.88671875" style="3" customWidth="1"/>
    <col min="5" max="5" width="20" style="3" hidden="1" customWidth="1"/>
    <col min="6" max="6" width="20.109375" style="3" hidden="1" customWidth="1"/>
    <col min="7" max="7" width="12" style="3" customWidth="1"/>
    <col min="8" max="16384" width="9.109375" style="3"/>
  </cols>
  <sheetData>
    <row r="1" spans="1:6" s="6" customFormat="1" ht="15.6">
      <c r="C1" s="80" t="s">
        <v>15</v>
      </c>
      <c r="D1" s="80"/>
    </row>
    <row r="2" spans="1:6" s="6" customFormat="1" ht="24" customHeight="1">
      <c r="C2" s="71" t="s">
        <v>36</v>
      </c>
      <c r="D2" s="71"/>
    </row>
    <row r="3" spans="1:6" s="6" customFormat="1" ht="47.4" customHeight="1">
      <c r="C3" s="91" t="s">
        <v>57</v>
      </c>
      <c r="D3" s="91"/>
    </row>
    <row r="4" spans="1:6" s="6" customFormat="1" ht="28.5" customHeight="1">
      <c r="C4" s="79" t="s">
        <v>81</v>
      </c>
      <c r="D4" s="79"/>
    </row>
    <row r="5" spans="1:6" s="6" customFormat="1" ht="15" customHeight="1">
      <c r="C5" s="19"/>
      <c r="D5" s="19"/>
    </row>
    <row r="6" spans="1:6" s="14" customFormat="1" ht="110.25" customHeight="1">
      <c r="A6" s="85" t="s">
        <v>58</v>
      </c>
      <c r="B6" s="85"/>
      <c r="C6" s="85"/>
      <c r="D6" s="85"/>
    </row>
    <row r="7" spans="1:6" s="6" customFormat="1" ht="7.2" customHeight="1"/>
    <row r="8" spans="1:6" s="5" customFormat="1" ht="53.25" customHeight="1">
      <c r="A8" s="78" t="s">
        <v>0</v>
      </c>
      <c r="B8" s="78"/>
      <c r="C8" s="78"/>
      <c r="D8" s="4" t="s">
        <v>1</v>
      </c>
      <c r="E8" s="48" t="s">
        <v>31</v>
      </c>
      <c r="F8" s="48" t="s">
        <v>32</v>
      </c>
    </row>
    <row r="9" spans="1:6" s="2" customFormat="1" ht="13.5" customHeight="1">
      <c r="A9" s="92">
        <v>1</v>
      </c>
      <c r="B9" s="92"/>
      <c r="C9" s="92"/>
      <c r="D9" s="15">
        <v>2</v>
      </c>
    </row>
    <row r="10" spans="1:6" ht="21.75" customHeight="1">
      <c r="A10" s="16" t="s">
        <v>6</v>
      </c>
      <c r="B10" s="89" t="s">
        <v>16</v>
      </c>
      <c r="C10" s="90"/>
      <c r="D10" s="57" t="s">
        <v>37</v>
      </c>
    </row>
    <row r="11" spans="1:6" ht="21.75" customHeight="1">
      <c r="A11" s="16" t="s">
        <v>7</v>
      </c>
      <c r="B11" s="89" t="s">
        <v>17</v>
      </c>
      <c r="C11" s="90"/>
      <c r="D11" s="55">
        <v>481600</v>
      </c>
      <c r="E11" s="41">
        <v>1039100</v>
      </c>
      <c r="F11" s="41"/>
    </row>
    <row r="12" spans="1:6" ht="39.6" customHeight="1">
      <c r="A12" s="16" t="s">
        <v>29</v>
      </c>
      <c r="B12" s="89" t="s">
        <v>25</v>
      </c>
      <c r="C12" s="90"/>
      <c r="D12" s="57" t="s">
        <v>37</v>
      </c>
      <c r="E12" s="41"/>
      <c r="F12" s="41"/>
    </row>
    <row r="13" spans="1:6" ht="21.75" customHeight="1">
      <c r="A13" s="16" t="s">
        <v>8</v>
      </c>
      <c r="B13" s="89" t="s">
        <v>18</v>
      </c>
      <c r="C13" s="90"/>
      <c r="D13" s="55"/>
      <c r="E13" s="41"/>
      <c r="F13" s="41">
        <f>1997400+3586200</f>
        <v>5583600</v>
      </c>
    </row>
    <row r="14" spans="1:6" ht="21.75" customHeight="1">
      <c r="A14" s="16" t="s">
        <v>9</v>
      </c>
      <c r="B14" s="89" t="s">
        <v>19</v>
      </c>
      <c r="C14" s="90"/>
      <c r="D14" s="47"/>
      <c r="E14" s="41"/>
      <c r="F14" s="41"/>
    </row>
    <row r="15" spans="1:6" ht="21.75" customHeight="1">
      <c r="A15" s="16" t="s">
        <v>10</v>
      </c>
      <c r="B15" s="89" t="s">
        <v>20</v>
      </c>
      <c r="C15" s="90"/>
      <c r="D15" s="47"/>
      <c r="E15" s="41"/>
      <c r="F15" s="41"/>
    </row>
    <row r="16" spans="1:6" ht="21.75" customHeight="1">
      <c r="A16" s="16" t="s">
        <v>11</v>
      </c>
      <c r="B16" s="89" t="s">
        <v>21</v>
      </c>
      <c r="C16" s="90"/>
      <c r="D16" s="55"/>
      <c r="E16" s="41">
        <f>250*14*36+36*11306</f>
        <v>533016</v>
      </c>
      <c r="F16" s="41">
        <f>1294*919.375+0.53+1294*233.53</f>
        <v>1491859.6</v>
      </c>
    </row>
    <row r="17" spans="1:6" ht="21.75" customHeight="1">
      <c r="A17" s="16" t="s">
        <v>12</v>
      </c>
      <c r="B17" s="89" t="s">
        <v>22</v>
      </c>
      <c r="C17" s="90"/>
      <c r="D17" s="47"/>
      <c r="E17" s="41"/>
      <c r="F17" s="41"/>
    </row>
    <row r="18" spans="1:6" ht="43.5" customHeight="1">
      <c r="A18" s="16" t="s">
        <v>26</v>
      </c>
      <c r="B18" s="89" t="s">
        <v>27</v>
      </c>
      <c r="C18" s="90"/>
      <c r="D18" s="55"/>
      <c r="E18" s="41">
        <f>7200+72*3500+36*7799+6199*36+450*1294+450*36</f>
        <v>1361628</v>
      </c>
      <c r="F18" s="41">
        <f>1294*280+113.2*1294</f>
        <v>508800.80000000005</v>
      </c>
    </row>
    <row r="19" spans="1:6" ht="21" customHeight="1">
      <c r="A19" s="16" t="s">
        <v>47</v>
      </c>
      <c r="B19" s="89" t="s">
        <v>46</v>
      </c>
      <c r="C19" s="90"/>
      <c r="D19" s="55"/>
      <c r="E19" s="41">
        <f>36*7800+11*7800+36*24655+14179*20+32*600</f>
        <v>1556960</v>
      </c>
      <c r="F19" s="41">
        <f>128.9*1294+8012400+989300</f>
        <v>9168496.5999999996</v>
      </c>
    </row>
    <row r="20" spans="1:6" s="17" customFormat="1" ht="35.25" customHeight="1">
      <c r="A20" s="88" t="s">
        <v>23</v>
      </c>
      <c r="B20" s="88"/>
      <c r="C20" s="88"/>
      <c r="D20" s="55">
        <f>D11+D19</f>
        <v>481600</v>
      </c>
      <c r="E20" s="41">
        <f>SUM(E11:E19)</f>
        <v>4490704</v>
      </c>
      <c r="F20" s="41">
        <f>SUM(F11:F19)</f>
        <v>16752757</v>
      </c>
    </row>
    <row r="21" spans="1:6">
      <c r="A21" s="7"/>
      <c r="B21" s="7"/>
      <c r="C21" s="7"/>
      <c r="F21" s="42" t="e">
        <f>прил.2!#REF!</f>
        <v>#REF!</v>
      </c>
    </row>
    <row r="22" spans="1:6">
      <c r="A22" s="7"/>
      <c r="B22" s="7"/>
      <c r="C22" s="7"/>
      <c r="F22" s="42" t="e">
        <f>F20+F21</f>
        <v>#REF!</v>
      </c>
    </row>
    <row r="23" spans="1:6">
      <c r="A23" s="7"/>
      <c r="B23" s="7"/>
      <c r="C23" s="7"/>
    </row>
    <row r="24" spans="1:6">
      <c r="A24" s="7"/>
      <c r="B24" s="7"/>
      <c r="C24" s="7"/>
    </row>
    <row r="25" spans="1:6">
      <c r="A25" s="7"/>
      <c r="B25" s="7"/>
      <c r="C25" s="7"/>
    </row>
    <row r="26" spans="1:6">
      <c r="A26" s="7"/>
      <c r="B26" s="7"/>
      <c r="C26" s="7"/>
    </row>
  </sheetData>
  <mergeCells count="18">
    <mergeCell ref="A9:C9"/>
    <mergeCell ref="C4:D4"/>
    <mergeCell ref="A8:C8"/>
    <mergeCell ref="C1:D1"/>
    <mergeCell ref="C2:D2"/>
    <mergeCell ref="C3:D3"/>
    <mergeCell ref="A6:D6"/>
    <mergeCell ref="A20:C20"/>
    <mergeCell ref="B10:C10"/>
    <mergeCell ref="B11:C11"/>
    <mergeCell ref="B12:C12"/>
    <mergeCell ref="B13:C13"/>
    <mergeCell ref="B14:C14"/>
    <mergeCell ref="B19:C19"/>
    <mergeCell ref="B18:C18"/>
    <mergeCell ref="B17:C17"/>
    <mergeCell ref="B16:C16"/>
    <mergeCell ref="B15:C15"/>
  </mergeCells>
  <phoneticPr fontId="5" type="noConversion"/>
  <pageMargins left="0.98425196850393704" right="0.39370078740157483" top="0.56000000000000005" bottom="0.98425196850393704" header="0.2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H27"/>
  <sheetViews>
    <sheetView zoomScaleNormal="100" workbookViewId="0">
      <selection activeCell="D12" sqref="D12"/>
    </sheetView>
  </sheetViews>
  <sheetFormatPr defaultColWidth="9.109375" defaultRowHeight="18"/>
  <cols>
    <col min="1" max="1" width="4.44140625" style="3" customWidth="1"/>
    <col min="2" max="2" width="37.44140625" style="3" customWidth="1"/>
    <col min="3" max="3" width="20.5546875" style="3" customWidth="1"/>
    <col min="4" max="4" width="27.109375" style="3" customWidth="1"/>
    <col min="5" max="5" width="19.5546875" style="3" hidden="1" customWidth="1"/>
    <col min="6" max="6" width="19.44140625" style="3" hidden="1" customWidth="1"/>
    <col min="7" max="7" width="24.109375" style="3" hidden="1" customWidth="1"/>
    <col min="8" max="8" width="15.44140625" style="3" hidden="1" customWidth="1"/>
    <col min="9" max="10" width="0" style="3" hidden="1" customWidth="1"/>
    <col min="11" max="11" width="2.6640625" style="3" customWidth="1"/>
    <col min="12" max="16384" width="9.109375" style="3"/>
  </cols>
  <sheetData>
    <row r="1" spans="1:8" s="6" customFormat="1" ht="15.6">
      <c r="C1" s="80" t="s">
        <v>28</v>
      </c>
      <c r="D1" s="80"/>
    </row>
    <row r="2" spans="1:8" s="6" customFormat="1" ht="24" customHeight="1">
      <c r="C2" s="71" t="s">
        <v>36</v>
      </c>
      <c r="D2" s="71"/>
    </row>
    <row r="3" spans="1:8" s="6" customFormat="1" ht="49.5" customHeight="1">
      <c r="C3" s="91" t="s">
        <v>57</v>
      </c>
      <c r="D3" s="91"/>
    </row>
    <row r="4" spans="1:8" s="6" customFormat="1" ht="18" customHeight="1">
      <c r="C4" s="79" t="s">
        <v>81</v>
      </c>
      <c r="D4" s="79"/>
    </row>
    <row r="5" spans="1:8" s="6" customFormat="1" ht="15" customHeight="1">
      <c r="C5" s="19"/>
      <c r="D5" s="19"/>
    </row>
    <row r="6" spans="1:8" s="14" customFormat="1" ht="96.75" customHeight="1">
      <c r="A6" s="85" t="s">
        <v>59</v>
      </c>
      <c r="B6" s="85"/>
      <c r="C6" s="85"/>
      <c r="D6" s="85"/>
    </row>
    <row r="7" spans="1:8" s="6" customFormat="1" ht="15.6"/>
    <row r="8" spans="1:8" s="5" customFormat="1" ht="53.25" customHeight="1">
      <c r="A8" s="78" t="s">
        <v>0</v>
      </c>
      <c r="B8" s="78"/>
      <c r="C8" s="78"/>
      <c r="D8" s="4" t="s">
        <v>1</v>
      </c>
    </row>
    <row r="9" spans="1:8" s="2" customFormat="1" ht="13.5" customHeight="1">
      <c r="A9" s="92">
        <v>1</v>
      </c>
      <c r="B9" s="92"/>
      <c r="C9" s="92"/>
      <c r="D9" s="15">
        <v>2</v>
      </c>
    </row>
    <row r="10" spans="1:8" ht="30" customHeight="1">
      <c r="A10" s="16" t="s">
        <v>6</v>
      </c>
      <c r="B10" s="89" t="s">
        <v>16</v>
      </c>
      <c r="C10" s="90"/>
      <c r="D10" s="57" t="s">
        <v>37</v>
      </c>
      <c r="E10" s="42">
        <v>19542713</v>
      </c>
    </row>
    <row r="11" spans="1:8" ht="30" customHeight="1">
      <c r="A11" s="16" t="s">
        <v>7</v>
      </c>
      <c r="B11" s="89" t="s">
        <v>17</v>
      </c>
      <c r="C11" s="90"/>
      <c r="D11" s="55">
        <v>144500</v>
      </c>
      <c r="E11" s="42">
        <f>прил.3!D11</f>
        <v>481600</v>
      </c>
      <c r="F11" s="42">
        <f>прил.2!C25</f>
        <v>0</v>
      </c>
      <c r="G11" s="42">
        <f>прил.2!D25</f>
        <v>0</v>
      </c>
      <c r="H11" s="42" t="e">
        <f>прил.2!#REF!</f>
        <v>#REF!</v>
      </c>
    </row>
    <row r="12" spans="1:8" ht="40.5" customHeight="1">
      <c r="A12" s="16" t="s">
        <v>24</v>
      </c>
      <c r="B12" s="89" t="s">
        <v>25</v>
      </c>
      <c r="C12" s="90"/>
      <c r="D12" s="58" t="s">
        <v>37</v>
      </c>
      <c r="E12" s="42">
        <f>F11-G11</f>
        <v>0</v>
      </c>
    </row>
    <row r="13" spans="1:8" ht="30" customHeight="1">
      <c r="A13" s="16" t="s">
        <v>8</v>
      </c>
      <c r="B13" s="89" t="s">
        <v>18</v>
      </c>
      <c r="C13" s="90"/>
      <c r="D13" s="55"/>
      <c r="E13" s="42">
        <f>E11+E12+D11</f>
        <v>626100</v>
      </c>
      <c r="F13" s="42">
        <f>E10-E13</f>
        <v>18916613</v>
      </c>
    </row>
    <row r="14" spans="1:8" ht="30" customHeight="1">
      <c r="A14" s="16" t="s">
        <v>9</v>
      </c>
      <c r="B14" s="89" t="s">
        <v>19</v>
      </c>
      <c r="C14" s="90"/>
      <c r="D14" s="55"/>
    </row>
    <row r="15" spans="1:8" ht="30" customHeight="1">
      <c r="A15" s="16" t="s">
        <v>10</v>
      </c>
      <c r="B15" s="89" t="s">
        <v>20</v>
      </c>
      <c r="C15" s="90"/>
      <c r="D15" s="47"/>
    </row>
    <row r="16" spans="1:8" ht="30" customHeight="1">
      <c r="A16" s="16" t="s">
        <v>11</v>
      </c>
      <c r="B16" s="89" t="s">
        <v>21</v>
      </c>
      <c r="C16" s="90"/>
      <c r="D16" s="55"/>
    </row>
    <row r="17" spans="1:4" ht="30" customHeight="1">
      <c r="A17" s="16" t="s">
        <v>12</v>
      </c>
      <c r="B17" s="89" t="s">
        <v>22</v>
      </c>
      <c r="C17" s="90"/>
      <c r="D17" s="55"/>
    </row>
    <row r="18" spans="1:4" ht="37.950000000000003" customHeight="1">
      <c r="A18" s="16" t="s">
        <v>26</v>
      </c>
      <c r="B18" s="89" t="s">
        <v>33</v>
      </c>
      <c r="C18" s="90"/>
      <c r="D18" s="55"/>
    </row>
    <row r="19" spans="1:4" ht="21.6" customHeight="1">
      <c r="A19" s="16" t="s">
        <v>47</v>
      </c>
      <c r="B19" s="89" t="s">
        <v>48</v>
      </c>
      <c r="C19" s="90"/>
      <c r="D19" s="55">
        <v>23040</v>
      </c>
    </row>
    <row r="20" spans="1:4" s="17" customFormat="1" ht="35.25" customHeight="1">
      <c r="A20" s="88" t="s">
        <v>23</v>
      </c>
      <c r="B20" s="88"/>
      <c r="C20" s="88"/>
      <c r="D20" s="55">
        <f>D11+D19</f>
        <v>167540</v>
      </c>
    </row>
    <row r="21" spans="1:4">
      <c r="A21" s="7"/>
      <c r="B21" s="7"/>
      <c r="C21" s="7"/>
    </row>
    <row r="22" spans="1:4">
      <c r="A22" s="7"/>
      <c r="B22" s="7"/>
      <c r="C22" s="7"/>
    </row>
    <row r="23" spans="1:4">
      <c r="A23" s="7"/>
      <c r="B23" s="7"/>
      <c r="C23" s="7"/>
    </row>
    <row r="24" spans="1:4">
      <c r="A24" s="7"/>
      <c r="B24" s="7"/>
      <c r="C24" s="7"/>
    </row>
    <row r="25" spans="1:4">
      <c r="A25" s="7"/>
      <c r="B25" s="7"/>
      <c r="C25" s="7"/>
    </row>
    <row r="26" spans="1:4">
      <c r="A26" s="7"/>
      <c r="B26" s="7"/>
      <c r="C26" s="7"/>
    </row>
    <row r="27" spans="1:4">
      <c r="A27" s="7"/>
      <c r="B27" s="7"/>
      <c r="C27" s="7"/>
    </row>
  </sheetData>
  <mergeCells count="18">
    <mergeCell ref="B14:C14"/>
    <mergeCell ref="B15:C15"/>
    <mergeCell ref="C1:D1"/>
    <mergeCell ref="C2:D2"/>
    <mergeCell ref="C3:D3"/>
    <mergeCell ref="A6:D6"/>
    <mergeCell ref="A8:C8"/>
    <mergeCell ref="A9:C9"/>
    <mergeCell ref="C4:D4"/>
    <mergeCell ref="B10:C10"/>
    <mergeCell ref="B11:C11"/>
    <mergeCell ref="B12:C12"/>
    <mergeCell ref="B13:C13"/>
    <mergeCell ref="A20:C20"/>
    <mergeCell ref="B16:C16"/>
    <mergeCell ref="B17:C17"/>
    <mergeCell ref="B18:C18"/>
    <mergeCell ref="B19:C19"/>
  </mergeCells>
  <phoneticPr fontId="5" type="noConversion"/>
  <pageMargins left="0.98425196850393704" right="0.59055118110236227" top="0.43307086614173229" bottom="0.55118110236220474" header="0.35433070866141736" footer="0.51181102362204722"/>
  <pageSetup paperSize="9" scale="96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6"/>
  <sheetViews>
    <sheetView topLeftCell="A4" workbookViewId="0">
      <selection activeCell="I12" sqref="I12:K12"/>
    </sheetView>
  </sheetViews>
  <sheetFormatPr defaultRowHeight="13.2"/>
  <cols>
    <col min="1" max="1" width="6.6640625" style="59" customWidth="1"/>
    <col min="2" max="2" width="8.88671875" style="59"/>
    <col min="3" max="3" width="5.6640625" style="59" customWidth="1"/>
    <col min="4" max="4" width="6.109375" style="59" customWidth="1"/>
    <col min="5" max="5" width="8.88671875" style="59" hidden="1" customWidth="1"/>
    <col min="6" max="6" width="5.5546875" style="59" customWidth="1"/>
    <col min="7" max="7" width="6.5546875" style="59" customWidth="1"/>
    <col min="8" max="8" width="3.6640625" style="59" customWidth="1"/>
    <col min="9" max="9" width="19.109375" style="59" customWidth="1"/>
    <col min="10" max="10" width="16.109375" style="59" customWidth="1"/>
    <col min="11" max="11" width="22.33203125" style="59" customWidth="1"/>
    <col min="12" max="16384" width="8.88671875" style="59"/>
  </cols>
  <sheetData>
    <row r="1" spans="1:11" ht="78.599999999999994" hidden="1" customHeight="1">
      <c r="F1" s="99"/>
      <c r="G1" s="99"/>
      <c r="H1" s="99"/>
      <c r="I1" s="99"/>
      <c r="J1" s="99"/>
      <c r="K1" s="99"/>
    </row>
    <row r="2" spans="1:11" hidden="1"/>
    <row r="3" spans="1:11" hidden="1"/>
    <row r="4" spans="1:11" ht="21" customHeight="1">
      <c r="G4" s="62"/>
      <c r="H4" s="62"/>
      <c r="I4" s="62"/>
      <c r="J4" s="103" t="s">
        <v>34</v>
      </c>
      <c r="K4" s="103"/>
    </row>
    <row r="5" spans="1:11" s="43" customFormat="1" ht="21.75" customHeight="1">
      <c r="G5" s="24"/>
      <c r="H5" s="24"/>
      <c r="I5" s="24"/>
      <c r="J5" s="104" t="s">
        <v>3</v>
      </c>
      <c r="K5" s="104"/>
    </row>
    <row r="6" spans="1:11" s="43" customFormat="1" ht="33" customHeight="1">
      <c r="J6" s="105" t="s">
        <v>39</v>
      </c>
      <c r="K6" s="105"/>
    </row>
    <row r="7" spans="1:11" ht="20.25" customHeight="1">
      <c r="G7" s="43"/>
      <c r="H7" s="43"/>
      <c r="I7" s="43"/>
      <c r="J7" s="105" t="s">
        <v>60</v>
      </c>
      <c r="K7" s="105"/>
    </row>
    <row r="8" spans="1:11" ht="23.4" customHeight="1">
      <c r="G8" s="63"/>
      <c r="H8" s="63"/>
      <c r="I8" s="63"/>
      <c r="J8" s="79" t="s">
        <v>81</v>
      </c>
      <c r="K8" s="79"/>
    </row>
    <row r="10" spans="1:11" s="43" customFormat="1" ht="167.25" customHeight="1">
      <c r="A10" s="107" t="s">
        <v>52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</row>
    <row r="11" spans="1:11" ht="7.5" customHeight="1"/>
    <row r="12" spans="1:11" s="60" customFormat="1" ht="85.2" customHeight="1">
      <c r="A12" s="111" t="s">
        <v>41</v>
      </c>
      <c r="B12" s="112"/>
      <c r="C12" s="112"/>
      <c r="D12" s="112"/>
      <c r="E12" s="112"/>
      <c r="F12" s="112"/>
      <c r="G12" s="112"/>
      <c r="H12" s="112"/>
      <c r="I12" s="81" t="s">
        <v>53</v>
      </c>
      <c r="J12" s="81"/>
      <c r="K12" s="81"/>
    </row>
    <row r="13" spans="1:11" s="61" customFormat="1" ht="16.95" customHeight="1">
      <c r="A13" s="106">
        <v>1</v>
      </c>
      <c r="B13" s="106"/>
      <c r="C13" s="106"/>
      <c r="D13" s="106"/>
      <c r="E13" s="106"/>
      <c r="F13" s="106"/>
      <c r="G13" s="106"/>
      <c r="H13" s="106"/>
      <c r="I13" s="116">
        <v>2</v>
      </c>
      <c r="J13" s="117"/>
      <c r="K13" s="118"/>
    </row>
    <row r="14" spans="1:11" ht="36" customHeight="1">
      <c r="A14" s="108" t="s">
        <v>61</v>
      </c>
      <c r="B14" s="109"/>
      <c r="C14" s="109"/>
      <c r="D14" s="109"/>
      <c r="E14" s="109"/>
      <c r="F14" s="109"/>
      <c r="G14" s="109"/>
      <c r="H14" s="110"/>
      <c r="I14" s="93">
        <v>17360</v>
      </c>
      <c r="J14" s="94"/>
      <c r="K14" s="95"/>
    </row>
    <row r="15" spans="1:11" s="43" customFormat="1" ht="35.25" customHeight="1">
      <c r="A15" s="96" t="s">
        <v>62</v>
      </c>
      <c r="B15" s="97"/>
      <c r="C15" s="97"/>
      <c r="D15" s="97"/>
      <c r="E15" s="97"/>
      <c r="F15" s="97"/>
      <c r="G15" s="97"/>
      <c r="H15" s="98"/>
      <c r="I15" s="93">
        <v>14000</v>
      </c>
      <c r="J15" s="94"/>
      <c r="K15" s="95"/>
    </row>
    <row r="16" spans="1:11" s="43" customFormat="1" ht="35.25" customHeight="1">
      <c r="A16" s="96" t="s">
        <v>63</v>
      </c>
      <c r="B16" s="97"/>
      <c r="C16" s="97"/>
      <c r="D16" s="97"/>
      <c r="E16" s="97"/>
      <c r="F16" s="97"/>
      <c r="G16" s="97"/>
      <c r="H16" s="98"/>
      <c r="I16" s="93">
        <v>7280</v>
      </c>
      <c r="J16" s="94"/>
      <c r="K16" s="95"/>
    </row>
    <row r="17" spans="1:11" s="43" customFormat="1" ht="35.25" customHeight="1">
      <c r="A17" s="96" t="s">
        <v>64</v>
      </c>
      <c r="B17" s="97"/>
      <c r="C17" s="97"/>
      <c r="D17" s="97"/>
      <c r="E17" s="97"/>
      <c r="F17" s="97"/>
      <c r="G17" s="97"/>
      <c r="H17" s="98"/>
      <c r="I17" s="93">
        <v>3920</v>
      </c>
      <c r="J17" s="94"/>
      <c r="K17" s="95"/>
    </row>
    <row r="18" spans="1:11" s="43" customFormat="1" ht="35.25" customHeight="1">
      <c r="A18" s="96" t="s">
        <v>65</v>
      </c>
      <c r="B18" s="97"/>
      <c r="C18" s="97"/>
      <c r="D18" s="97"/>
      <c r="E18" s="97"/>
      <c r="F18" s="97"/>
      <c r="G18" s="97"/>
      <c r="H18" s="98"/>
      <c r="I18" s="93">
        <v>3920</v>
      </c>
      <c r="J18" s="94"/>
      <c r="K18" s="95"/>
    </row>
    <row r="19" spans="1:11" ht="31.5" customHeight="1">
      <c r="A19" s="96" t="s">
        <v>66</v>
      </c>
      <c r="B19" s="97"/>
      <c r="C19" s="97"/>
      <c r="D19" s="97"/>
      <c r="E19" s="97"/>
      <c r="F19" s="97"/>
      <c r="G19" s="97"/>
      <c r="H19" s="98"/>
      <c r="I19" s="93">
        <v>14000</v>
      </c>
      <c r="J19" s="94"/>
      <c r="K19" s="95"/>
    </row>
    <row r="20" spans="1:11" ht="31.5" customHeight="1">
      <c r="A20" s="96" t="s">
        <v>67</v>
      </c>
      <c r="B20" s="97"/>
      <c r="C20" s="97"/>
      <c r="D20" s="97"/>
      <c r="E20" s="97"/>
      <c r="F20" s="97"/>
      <c r="G20" s="97"/>
      <c r="H20" s="98"/>
      <c r="I20" s="93">
        <v>3920</v>
      </c>
      <c r="J20" s="94"/>
      <c r="K20" s="95"/>
    </row>
    <row r="21" spans="1:11" ht="31.5" customHeight="1">
      <c r="A21" s="96" t="s">
        <v>68</v>
      </c>
      <c r="B21" s="97"/>
      <c r="C21" s="97"/>
      <c r="D21" s="97"/>
      <c r="E21" s="97"/>
      <c r="F21" s="97"/>
      <c r="G21" s="97"/>
      <c r="H21" s="98"/>
      <c r="I21" s="93">
        <v>14000</v>
      </c>
      <c r="J21" s="94"/>
      <c r="K21" s="95"/>
    </row>
    <row r="22" spans="1:11" ht="31.5" customHeight="1">
      <c r="A22" s="96" t="s">
        <v>69</v>
      </c>
      <c r="B22" s="97"/>
      <c r="C22" s="97"/>
      <c r="D22" s="97"/>
      <c r="E22" s="97"/>
      <c r="F22" s="97"/>
      <c r="G22" s="97"/>
      <c r="H22" s="98"/>
      <c r="I22" s="93">
        <v>14000</v>
      </c>
      <c r="J22" s="94"/>
      <c r="K22" s="95"/>
    </row>
    <row r="23" spans="1:11" ht="31.5" customHeight="1">
      <c r="A23" s="96" t="s">
        <v>70</v>
      </c>
      <c r="B23" s="97"/>
      <c r="C23" s="97"/>
      <c r="D23" s="97"/>
      <c r="E23" s="97"/>
      <c r="F23" s="97"/>
      <c r="G23" s="97"/>
      <c r="H23" s="98"/>
      <c r="I23" s="93">
        <v>14000</v>
      </c>
      <c r="J23" s="94"/>
      <c r="K23" s="95"/>
    </row>
    <row r="24" spans="1:11" ht="31.5" customHeight="1">
      <c r="A24" s="96" t="s">
        <v>71</v>
      </c>
      <c r="B24" s="97"/>
      <c r="C24" s="97"/>
      <c r="D24" s="97"/>
      <c r="E24" s="97"/>
      <c r="F24" s="97"/>
      <c r="G24" s="97"/>
      <c r="H24" s="98"/>
      <c r="I24" s="93">
        <v>7280</v>
      </c>
      <c r="J24" s="94"/>
      <c r="K24" s="95"/>
    </row>
    <row r="25" spans="1:11" ht="31.5" customHeight="1">
      <c r="A25" s="96" t="s">
        <v>72</v>
      </c>
      <c r="B25" s="97"/>
      <c r="C25" s="97"/>
      <c r="D25" s="97"/>
      <c r="E25" s="97"/>
      <c r="F25" s="97"/>
      <c r="G25" s="97"/>
      <c r="H25" s="98"/>
      <c r="I25" s="93">
        <v>10640</v>
      </c>
      <c r="J25" s="94"/>
      <c r="K25" s="95"/>
    </row>
    <row r="26" spans="1:11" ht="31.5" customHeight="1">
      <c r="A26" s="96" t="s">
        <v>73</v>
      </c>
      <c r="B26" s="97"/>
      <c r="C26" s="97"/>
      <c r="D26" s="97"/>
      <c r="E26" s="97"/>
      <c r="F26" s="97"/>
      <c r="G26" s="97"/>
      <c r="H26" s="98"/>
      <c r="I26" s="93">
        <v>10640</v>
      </c>
      <c r="J26" s="94"/>
      <c r="K26" s="95"/>
    </row>
    <row r="27" spans="1:11" ht="31.5" customHeight="1">
      <c r="A27" s="96" t="s">
        <v>74</v>
      </c>
      <c r="B27" s="97"/>
      <c r="C27" s="97"/>
      <c r="D27" s="97"/>
      <c r="E27" s="97"/>
      <c r="F27" s="97"/>
      <c r="G27" s="97"/>
      <c r="H27" s="98"/>
      <c r="I27" s="93">
        <v>7280</v>
      </c>
      <c r="J27" s="94"/>
      <c r="K27" s="95"/>
    </row>
    <row r="28" spans="1:11" ht="31.5" customHeight="1">
      <c r="A28" s="96" t="s">
        <v>75</v>
      </c>
      <c r="B28" s="97"/>
      <c r="C28" s="97"/>
      <c r="D28" s="97"/>
      <c r="E28" s="97"/>
      <c r="F28" s="97"/>
      <c r="G28" s="97"/>
      <c r="H28" s="98"/>
      <c r="I28" s="93">
        <v>10640</v>
      </c>
      <c r="J28" s="94"/>
      <c r="K28" s="95"/>
    </row>
    <row r="29" spans="1:11" ht="31.5" customHeight="1">
      <c r="A29" s="96" t="s">
        <v>76</v>
      </c>
      <c r="B29" s="97"/>
      <c r="C29" s="97"/>
      <c r="D29" s="97"/>
      <c r="E29" s="97"/>
      <c r="F29" s="97"/>
      <c r="G29" s="97"/>
      <c r="H29" s="98"/>
      <c r="I29" s="93">
        <v>10640</v>
      </c>
      <c r="J29" s="94"/>
      <c r="K29" s="95"/>
    </row>
    <row r="30" spans="1:11" ht="31.5" customHeight="1">
      <c r="A30" s="96" t="s">
        <v>77</v>
      </c>
      <c r="B30" s="97"/>
      <c r="C30" s="97"/>
      <c r="D30" s="97"/>
      <c r="E30" s="97"/>
      <c r="F30" s="97"/>
      <c r="G30" s="97"/>
      <c r="H30" s="98"/>
      <c r="I30" s="93">
        <v>3920</v>
      </c>
      <c r="J30" s="94"/>
      <c r="K30" s="95"/>
    </row>
    <row r="31" spans="1:11" ht="31.5" customHeight="1">
      <c r="A31" s="96" t="s">
        <v>78</v>
      </c>
      <c r="B31" s="97"/>
      <c r="C31" s="97"/>
      <c r="D31" s="97"/>
      <c r="E31" s="97"/>
      <c r="F31" s="97"/>
      <c r="G31" s="97"/>
      <c r="H31" s="98"/>
      <c r="I31" s="93">
        <v>10640</v>
      </c>
      <c r="J31" s="94"/>
      <c r="K31" s="95"/>
    </row>
    <row r="32" spans="1:11" ht="31.5" customHeight="1">
      <c r="A32" s="96" t="s">
        <v>79</v>
      </c>
      <c r="B32" s="97"/>
      <c r="C32" s="97"/>
      <c r="D32" s="97"/>
      <c r="E32" s="97"/>
      <c r="F32" s="97"/>
      <c r="G32" s="97"/>
      <c r="H32" s="98"/>
      <c r="I32" s="93">
        <v>3920</v>
      </c>
      <c r="J32" s="94"/>
      <c r="K32" s="95"/>
    </row>
    <row r="33" spans="1:11" s="43" customFormat="1" ht="35.25" customHeight="1">
      <c r="A33" s="96" t="s">
        <v>80</v>
      </c>
      <c r="B33" s="97"/>
      <c r="C33" s="97"/>
      <c r="D33" s="97"/>
      <c r="E33" s="97"/>
      <c r="F33" s="97"/>
      <c r="G33" s="97"/>
      <c r="H33" s="98"/>
      <c r="I33" s="93">
        <v>10640</v>
      </c>
      <c r="J33" s="94"/>
      <c r="K33" s="95"/>
    </row>
    <row r="34" spans="1:11" ht="64.95" customHeight="1">
      <c r="A34" s="100" t="s">
        <v>54</v>
      </c>
      <c r="B34" s="101"/>
      <c r="C34" s="101"/>
      <c r="D34" s="101"/>
      <c r="E34" s="101"/>
      <c r="F34" s="101"/>
      <c r="G34" s="101"/>
      <c r="H34" s="102"/>
      <c r="I34" s="119">
        <v>288960</v>
      </c>
      <c r="J34" s="120"/>
      <c r="K34" s="121"/>
    </row>
    <row r="35" spans="1:11" ht="39.6" customHeight="1">
      <c r="A35" s="113" t="s">
        <v>40</v>
      </c>
      <c r="B35" s="114"/>
      <c r="C35" s="114"/>
      <c r="D35" s="114"/>
      <c r="E35" s="114"/>
      <c r="F35" s="114"/>
      <c r="G35" s="114"/>
      <c r="H35" s="115"/>
      <c r="I35" s="93">
        <f>I14+I15+I16+I17+I18+I19+I20+I21+I22+I23+I24+I25+I26+I27+I28+I29+I30+I31+I32+I33+I34</f>
        <v>481600</v>
      </c>
      <c r="J35" s="94"/>
      <c r="K35" s="95"/>
    </row>
    <row r="36" spans="1:11" ht="13.5" customHeight="1"/>
  </sheetData>
  <mergeCells count="55">
    <mergeCell ref="A35:H35"/>
    <mergeCell ref="I13:K13"/>
    <mergeCell ref="I14:K14"/>
    <mergeCell ref="I15:K15"/>
    <mergeCell ref="I19:K19"/>
    <mergeCell ref="I33:K33"/>
    <mergeCell ref="I34:K34"/>
    <mergeCell ref="I35:K35"/>
    <mergeCell ref="I20:K20"/>
    <mergeCell ref="I21:K21"/>
    <mergeCell ref="A20:H20"/>
    <mergeCell ref="A21:H21"/>
    <mergeCell ref="A26:H26"/>
    <mergeCell ref="A22:H22"/>
    <mergeCell ref="I22:K22"/>
    <mergeCell ref="A23:H23"/>
    <mergeCell ref="I12:K12"/>
    <mergeCell ref="A10:K10"/>
    <mergeCell ref="A15:H15"/>
    <mergeCell ref="A19:H19"/>
    <mergeCell ref="A14:H14"/>
    <mergeCell ref="A12:H12"/>
    <mergeCell ref="I18:K18"/>
    <mergeCell ref="A16:H16"/>
    <mergeCell ref="A17:H17"/>
    <mergeCell ref="A18:H18"/>
    <mergeCell ref="F1:K1"/>
    <mergeCell ref="A34:H34"/>
    <mergeCell ref="J4:K4"/>
    <mergeCell ref="J5:K5"/>
    <mergeCell ref="J6:K6"/>
    <mergeCell ref="J7:K7"/>
    <mergeCell ref="J8:K8"/>
    <mergeCell ref="A13:H13"/>
    <mergeCell ref="I16:K16"/>
    <mergeCell ref="I17:K17"/>
    <mergeCell ref="A27:H27"/>
    <mergeCell ref="A28:H28"/>
    <mergeCell ref="A29:H29"/>
    <mergeCell ref="A30:H30"/>
    <mergeCell ref="A31:H31"/>
    <mergeCell ref="A33:H33"/>
    <mergeCell ref="I23:K23"/>
    <mergeCell ref="A24:H24"/>
    <mergeCell ref="I24:K24"/>
    <mergeCell ref="I30:K30"/>
    <mergeCell ref="I31:K31"/>
    <mergeCell ref="I32:K32"/>
    <mergeCell ref="A25:H25"/>
    <mergeCell ref="I25:K25"/>
    <mergeCell ref="I26:K26"/>
    <mergeCell ref="I27:K27"/>
    <mergeCell ref="I28:K28"/>
    <mergeCell ref="I29:K29"/>
    <mergeCell ref="A32:H32"/>
  </mergeCells>
  <pageMargins left="0.23622047244094491" right="0.19685039370078741" top="0.4" bottom="0.28000000000000003" header="0.17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прил.1</vt:lpstr>
      <vt:lpstr>прил.2</vt:lpstr>
      <vt:lpstr>прил.3</vt:lpstr>
      <vt:lpstr>прил.4</vt:lpstr>
      <vt:lpstr>прил.5</vt:lpstr>
      <vt:lpstr>прил.2!Заголовки_для_печати</vt:lpstr>
      <vt:lpstr>прил.1!Область_печати</vt:lpstr>
      <vt:lpstr>прил.2!Область_печати</vt:lpstr>
      <vt:lpstr>прил.3!Область_печати</vt:lpstr>
      <vt:lpstr>прил.4!Область_печати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Volodina</dc:creator>
  <cp:lastModifiedBy>User</cp:lastModifiedBy>
  <cp:lastPrinted>2026-07-22T11:32:22Z</cp:lastPrinted>
  <dcterms:created xsi:type="dcterms:W3CDTF">2017-12-12T13:23:24Z</dcterms:created>
  <dcterms:modified xsi:type="dcterms:W3CDTF">2026-07-22T11:33:20Z</dcterms:modified>
</cp:coreProperties>
</file>