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форма 2п для МО и ГО" sheetId="1" state="visible" r:id="rId3"/>
  </sheets>
  <definedNames>
    <definedName function="false" hidden="false" localSheetId="0" name="_xlnm.Print_Area" vbProcedure="false">'форма 2п для МО и ГО'!$A$1:$K$194</definedName>
    <definedName function="false" hidden="false" localSheetId="0" name="_xlnm.Print_Titles" vbProcedure="false">'форма 2п для МО и ГО'!$9:$12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<sst xmlns="http://schemas.openxmlformats.org/spreadsheetml/2006/main" count="434" uniqueCount="221">
  <si>
    <t xml:space="preserve">Приложение
 к письму минэкономразвития края 
№ МЭР -10/</t>
  </si>
  <si>
    <t xml:space="preserve">Форма 2п</t>
  </si>
  <si>
    <t xml:space="preserve">Основные показатели, представляемые для разработки уточненного прогноза социально-экономического развития Туркменского муниципального округа Ставропольского края на период 2027-2029 года</t>
  </si>
  <si>
    <t xml:space="preserve">Показатели</t>
  </si>
  <si>
    <t xml:space="preserve">Единица измерения</t>
  </si>
  <si>
    <t xml:space="preserve">Отчет****</t>
  </si>
  <si>
    <t xml:space="preserve">Оценка показателя</t>
  </si>
  <si>
    <t xml:space="preserve">Прогноз</t>
  </si>
  <si>
    <t xml:space="preserve">консервативный</t>
  </si>
  <si>
    <t xml:space="preserve">базовый</t>
  </si>
  <si>
    <t xml:space="preserve">1 вариант</t>
  </si>
  <si>
    <t xml:space="preserve">2 вариант</t>
  </si>
  <si>
    <t xml:space="preserve">Население</t>
  </si>
  <si>
    <t xml:space="preserve">Численность населения (в среднегодовом исчислении)</t>
  </si>
  <si>
    <t xml:space="preserve">тыс. чел.</t>
  </si>
  <si>
    <t xml:space="preserve">-</t>
  </si>
  <si>
    <t xml:space="preserve">Численность населения трудоспособного возраста
(на 1 января года)</t>
  </si>
  <si>
    <t xml:space="preserve">Численность населения старше трудоспособного возраста
(на 1 января года)</t>
  </si>
  <si>
    <t xml:space="preserve">Ожидаемая продолжительность жизни при рождении</t>
  </si>
  <si>
    <t xml:space="preserve">число лет</t>
  </si>
  <si>
    <t xml:space="preserve">Общий коэффициент рождаемости</t>
  </si>
  <si>
    <t xml:space="preserve">число родившихся живыми
на 1000 человек населения</t>
  </si>
  <si>
    <t xml:space="preserve">Общий коэффициент смертности</t>
  </si>
  <si>
    <t xml:space="preserve">число умерших на 1000 человек населения</t>
  </si>
  <si>
    <t xml:space="preserve">Коэффициент естественного прироста населения</t>
  </si>
  <si>
    <t xml:space="preserve">на 1000 человек населения</t>
  </si>
  <si>
    <t xml:space="preserve">Миграционный прирост (убыль)</t>
  </si>
  <si>
    <t xml:space="preserve">Промышленное производство</t>
  </si>
  <si>
    <t xml:space="preserve">Объем отгруженных товаров собственного производства, выполненных работ и услуг собственными силами по промышленным видам экономической деятельности </t>
  </si>
  <si>
    <t xml:space="preserve">млн. руб. </t>
  </si>
  <si>
    <t xml:space="preserve">Темп роста отгрузки товаров собственного производства, выполненных работ и услуг собственными силами по промышленным видам экономической деятельности </t>
  </si>
  <si>
    <t xml:space="preserve">% к предыдущему году в действующих ценах</t>
  </si>
  <si>
    <t xml:space="preserve">Объем отгруженных товаров собственного производства, выполненных работ и услуг собственными силами - РАЗДЕЛ C: Обрабатывающие производства</t>
  </si>
  <si>
    <t xml:space="preserve">Темп роста отгрузки - РАЗДЕЛ C: Обрабатывающие производства</t>
  </si>
  <si>
    <t xml:space="preserve">Объем отгруженных товаров собственного производства, выполненных работ и услуг собственными силами - 10 Производство пищевых продуктов*</t>
  </si>
  <si>
    <t xml:space="preserve">Темп роста отгрузки -10 Производство пищевых продуктов*</t>
  </si>
  <si>
    <t xml:space="preserve">Объем отгруженных товаров собственного производства, выполненных работ и услуг собственными силами - 11 Производство напитков*</t>
  </si>
  <si>
    <t xml:space="preserve">Темп роста отгрузки -11 Производство напитков*</t>
  </si>
  <si>
    <t xml:space="preserve">Объем отгруженных товаров собственного производства, выполненных работ и услуг собственными силами - 12 Производство табачных изделий*</t>
  </si>
  <si>
    <t xml:space="preserve">Темп роста отгрузки - 12 Производство табачных изделий *</t>
  </si>
  <si>
    <t xml:space="preserve">Объем отгруженных товаров собственного производства, выполненных работ и услуг собственными силами - 13 Производство текстильных изделий*</t>
  </si>
  <si>
    <t xml:space="preserve">Темп роста отгрузки - 13 Производство текстильных изделий*</t>
  </si>
  <si>
    <t xml:space="preserve">Объем отгруженных товаров собственного производства, выполненных работ и услуг собственными силами - 14 Производство одежды*</t>
  </si>
  <si>
    <t xml:space="preserve">Темп роста отгрузки - 14 Производство одежды*</t>
  </si>
  <si>
    <t xml:space="preserve">Объем отгруженных товаров собственного производства, выполненных работ и услуг собственными силами - 16 Обработка древесины и производство изделий из дерева и пробки, кроме мебели, производство изделий из соломки и материалов для плетения*</t>
  </si>
  <si>
    <t xml:space="preserve">Темп отгрузки - 16 Обработка древесины и производство изделий из дерева и пробки, кроме мебели, производство изделий из соломки и материалов для плетения*</t>
  </si>
  <si>
    <t xml:space="preserve">Объем отгруженных товаров собственного производства, выполненных работ и услуг собственными силами - 17 Производство бумаги и бумажных изделий*</t>
  </si>
  <si>
    <t xml:space="preserve">Темп роста отгрузки - 17 Производство бумаги и бумажных изделий*</t>
  </si>
  <si>
    <t xml:space="preserve">Объем отгруженных товаров собственного производства, выполненных работ и услуг собственными силами - 18 Деятельность полиграфическая и копирование носителей информации*</t>
  </si>
  <si>
    <t xml:space="preserve">Темп роста отгрузки - 18 Деятельность полиграфическая и копирование носителей информации*</t>
  </si>
  <si>
    <t xml:space="preserve">Объем отгруженных товаров собственного производства, выполненных работ и услуг собственными силами - 20 Производство химических веществ и химических продуктов**</t>
  </si>
  <si>
    <t xml:space="preserve">Темп роста отгрузки - 20 Производство химических веществ и химических продуктов**</t>
  </si>
  <si>
    <t xml:space="preserve">Объем отгруженных товаров собственного производства, выполненных работ и услуг собственными силами - 21 Производство лекарственных средств и материалов, применяемых в медицинских целях*</t>
  </si>
  <si>
    <t xml:space="preserve">Темп роста отгрузки - 21 Производство лекарственных средств и материалов, применяемых в медицинских целях*</t>
  </si>
  <si>
    <t xml:space="preserve">Объем отгруженных товаров собственного производства, выполненных работ и услуг собственными силами - 22 Производство резиновых и пластмассовых изделий*</t>
  </si>
  <si>
    <t xml:space="preserve">Темп роста отгрузки - 22 Производство резиновых и пластмассовых изделий*</t>
  </si>
  <si>
    <t xml:space="preserve">Объем отгруженных товаров собственного производства, выполненных работ и услуг собственными силами - 23 Производство прочей неметаллической минеральной продукции*</t>
  </si>
  <si>
    <t xml:space="preserve">Темп роста отгрузки - 23 Производство прочей неметаллической минеральной продукции*</t>
  </si>
  <si>
    <t xml:space="preserve">Объем отгруженных товаров собственного производства, выполненных работ и услуг собственными силами - 24 Производство металлургическое*</t>
  </si>
  <si>
    <t xml:space="preserve">Темп роста отгрузки - 24 Производство металлургическое*</t>
  </si>
  <si>
    <t xml:space="preserve">Объем отгруженных товаров собственного производства, выполненных работ и услуг собственными силами - 25 Производство готовых металлических изделий, кроме машин и оборудования*</t>
  </si>
  <si>
    <t xml:space="preserve">Темп роста отгрузки - 25 Производство готовых металлических изделий, кроме машин и оборудования*</t>
  </si>
  <si>
    <t xml:space="preserve">Объем отгруженных товаров собственного производства, выполненных работ и услуг собственными силами - 26 Производство компьютеров, электронных и  оптических изделий*</t>
  </si>
  <si>
    <t xml:space="preserve">Темп роста отгрузки - 26 Производство компьютеров, электронных и  оптических изделий*</t>
  </si>
  <si>
    <t xml:space="preserve">Объем отгруженных товаров собственного производства, выполненных работ и услуг собственными силами - 27 Производство электрического оборудования*</t>
  </si>
  <si>
    <t xml:space="preserve">Темп роста отгрузки - 27 Производство электрического оборудования*</t>
  </si>
  <si>
    <t xml:space="preserve">Объем отгруженных товаров собственного производства, выполненных работ и услуг собственными силами - 30 Производство прочих транспортных средств и оборудования*</t>
  </si>
  <si>
    <t xml:space="preserve">Темп роста отгрузки - 30 Производство прочих транспортных средств и оборудования*</t>
  </si>
  <si>
    <t xml:space="preserve">Объем отгруженных товаров собственного производства, выполненных работ и услуг собственными силами - 31 Производство мебели*</t>
  </si>
  <si>
    <t xml:space="preserve">Темп роста отгрузки - 31 Производство мебели*</t>
  </si>
  <si>
    <t xml:space="preserve">Объем отгруженных товаров собственного производства, выполненных работ и услуг собственными силами - 32 Производство прочих готовых изделий*</t>
  </si>
  <si>
    <t xml:space="preserve">Темп роста отгрузки - 32 Производство прочих готовых изделий*</t>
  </si>
  <si>
    <t xml:space="preserve">Обеспечение электрической энергией, газом и паром; кондиционирование воздуха</t>
  </si>
  <si>
    <t xml:space="preserve">Объем отгруженных товаров собственного производства, выполненных работ и услуг собственными силами - РАЗДЕЛ D: Обеспечение электрической энергией, газом и паром; кондиционирование воздуха</t>
  </si>
  <si>
    <t xml:space="preserve">Темп роста отгрузки - РАЗДЕЛ D: Обеспечение электрической энергией, газом и паром; кондиционирование воздуха</t>
  </si>
  <si>
    <t xml:space="preserve">Водоснабжение; водоотведение, организация сбора и утилизации отходов, деятельность по ликвидации загрязнений</t>
  </si>
  <si>
    <t xml:space="preserve">Объем отгруженных товаров собственного производства, выполненных работ и услуг собственными силами - РАЗДЕЛ E: Водоснабжение; водоотведение, организация сбора и утилизации отходов, деятельность по ликвидации загрязнений</t>
  </si>
  <si>
    <t xml:space="preserve">Темп роста отгрузки - РАЗДЕЛ E: Водоснабжение; водоотведение, организация сбора и утилизации отходов, деятельность по ликвидации загрязнений</t>
  </si>
  <si>
    <t xml:space="preserve">Сельское хозяйство</t>
  </si>
  <si>
    <t xml:space="preserve">Продукция сельского хозяйства</t>
  </si>
  <si>
    <t xml:space="preserve">млн руб.</t>
  </si>
  <si>
    <t xml:space="preserve">Индекс производства продукции сельского хозяйства</t>
  </si>
  <si>
    <t xml:space="preserve">% к предыдущему году
в сопоставимых ценах</t>
  </si>
  <si>
    <t xml:space="preserve">Продукция растениеводства</t>
  </si>
  <si>
    <t xml:space="preserve">Индекс производства продукции растениеводства</t>
  </si>
  <si>
    <t xml:space="preserve">Продукция животноводства</t>
  </si>
  <si>
    <t xml:space="preserve">Индекс производства продукции животноводства</t>
  </si>
  <si>
    <t xml:space="preserve">Производство важнейших видов продукции в натуральном выражении </t>
  </si>
  <si>
    <t xml:space="preserve">Валовой сбор зерна (в весе после доработки)</t>
  </si>
  <si>
    <t xml:space="preserve">тыс. тонн</t>
  </si>
  <si>
    <t xml:space="preserve">Валовой сбор сахарной свеклы </t>
  </si>
  <si>
    <t xml:space="preserve">Валовой сбор семян масличных культур – всего</t>
  </si>
  <si>
    <t xml:space="preserve">в том числе подсолнечника</t>
  </si>
  <si>
    <t xml:space="preserve">Валовой сбор картофеля</t>
  </si>
  <si>
    <t xml:space="preserve">Валовой сбор овощей</t>
  </si>
  <si>
    <t xml:space="preserve">Скот и птица на убой (в живом весе)</t>
  </si>
  <si>
    <t xml:space="preserve">Молоко</t>
  </si>
  <si>
    <t xml:space="preserve">Яйца</t>
  </si>
  <si>
    <t xml:space="preserve">тыс.шт.</t>
  </si>
  <si>
    <t xml:space="preserve">Строительство</t>
  </si>
  <si>
    <t xml:space="preserve">Объем работ, выполненных по виду деятельности "Строительство"</t>
  </si>
  <si>
    <t xml:space="preserve">в ценах соответствующих лет; млн руб.</t>
  </si>
  <si>
    <t xml:space="preserve">Индекс физического объема работ, выполненных по виду деятельности "Строительство"</t>
  </si>
  <si>
    <t xml:space="preserve">Ввод в действие жилых домов</t>
  </si>
  <si>
    <t xml:space="preserve">тыс. кв. м общей площади</t>
  </si>
  <si>
    <t xml:space="preserve">Торговля и услуги населению</t>
  </si>
  <si>
    <t xml:space="preserve">Оборот розничной торговли</t>
  </si>
  <si>
    <t xml:space="preserve">млн рублей</t>
  </si>
  <si>
    <t xml:space="preserve">Индекс физического объема оборота розничной торговли</t>
  </si>
  <si>
    <t xml:space="preserve">Объем платных услуг населению</t>
  </si>
  <si>
    <t xml:space="preserve">Индекс физического объема платных услуг населению</t>
  </si>
  <si>
    <t xml:space="preserve">Малое и среднее предпринимательство, включая микропредприятия (без учета индивидуальных предпринимателей)</t>
  </si>
  <si>
    <t xml:space="preserve">Количество малых и средних предприятий, включая микропредприятия (на конец года)</t>
  </si>
  <si>
    <t xml:space="preserve">единиц</t>
  </si>
  <si>
    <t xml:space="preserve">Среднесписочная численность работников на предприятиях малого и среднего предпринимательства (включая микропредприятия) (без внешних совместителей)</t>
  </si>
  <si>
    <t xml:space="preserve">Оборот малых и средних предприятий, включая микропредприятия</t>
  </si>
  <si>
    <t xml:space="preserve">млрд руб.</t>
  </si>
  <si>
    <t xml:space="preserve">Инвестиции</t>
  </si>
  <si>
    <t xml:space="preserve">Инвестиции в основной капитал</t>
  </si>
  <si>
    <t xml:space="preserve">в ценах соответствующих лет; млн. руб.</t>
  </si>
  <si>
    <t xml:space="preserve">Индекс физического объема инвестиций в основной капитал</t>
  </si>
  <si>
    <t xml:space="preserve">% к предыдущему году в сопоставимых ценах</t>
  </si>
  <si>
    <t xml:space="preserve">Объем инвестиций в основной капитал за счет всех источников финансирования (без субъектов малого предпринимательства и объемов инвестиций, не наблюдаемых прямыми статистическими методами) - всего</t>
  </si>
  <si>
    <t xml:space="preserve">Индекс физического объема</t>
  </si>
  <si>
    <t xml:space="preserve">Инвестиции в основной капитал по источникам финансирования</t>
  </si>
  <si>
    <t xml:space="preserve">Собственные средства</t>
  </si>
  <si>
    <t xml:space="preserve">млн. рублей</t>
  </si>
  <si>
    <t xml:space="preserve">Привлеченные средства, из них:</t>
  </si>
  <si>
    <t xml:space="preserve">     кредиты банков, в том числе:</t>
  </si>
  <si>
    <t xml:space="preserve">     кредиты иностранных банков</t>
  </si>
  <si>
    <t xml:space="preserve">Заемные средства других организаций</t>
  </si>
  <si>
    <t xml:space="preserve">Бюджетные средства, в том числе:</t>
  </si>
  <si>
    <t xml:space="preserve">     федеральный бюджет</t>
  </si>
  <si>
    <t xml:space="preserve">     бюджеты субъектов Российской Федерации</t>
  </si>
  <si>
    <t xml:space="preserve">     из местных бюджетов</t>
  </si>
  <si>
    <t xml:space="preserve">Прочие</t>
  </si>
  <si>
    <t xml:space="preserve">Консолидированный бюджет </t>
  </si>
  <si>
    <t xml:space="preserve">Доходы консолидированного бюджета </t>
  </si>
  <si>
    <t xml:space="preserve">млн. руб.</t>
  </si>
  <si>
    <t xml:space="preserve">Налоговые и неналоговые доходы, всего</t>
  </si>
  <si>
    <t xml:space="preserve">Налоговые доходы консолидированного бюджета муниципального образования Ставропольского края всего, в том числе:</t>
  </si>
  <si>
    <t xml:space="preserve">налог на прибыль организаций</t>
  </si>
  <si>
    <t xml:space="preserve">налог на доходы физических лиц</t>
  </si>
  <si>
    <t xml:space="preserve">налог на добычу полезных ископаемых</t>
  </si>
  <si>
    <t xml:space="preserve">акцизы</t>
  </si>
  <si>
    <t xml:space="preserve">налог, взимаемый в связи с применением упрощенной системы налогообложения</t>
  </si>
  <si>
    <t xml:space="preserve">налог на имущество физических лиц</t>
  </si>
  <si>
    <t xml:space="preserve">налог на имущество организаций</t>
  </si>
  <si>
    <t xml:space="preserve">налог на игорный бизнес</t>
  </si>
  <si>
    <t xml:space="preserve">транспортный налог</t>
  </si>
  <si>
    <t xml:space="preserve">земельный налог</t>
  </si>
  <si>
    <t xml:space="preserve">Неналоговые доходы</t>
  </si>
  <si>
    <t xml:space="preserve">Безвозмездные поступления всего, в том числе</t>
  </si>
  <si>
    <t xml:space="preserve">субсидии из федерального бюджета</t>
  </si>
  <si>
    <t xml:space="preserve">субвенции из федерального бюджета</t>
  </si>
  <si>
    <t xml:space="preserve">дотации из федерального бюджета, в том числе:</t>
  </si>
  <si>
    <t xml:space="preserve">дотации на выравнивание бюджетной обеспеченности</t>
  </si>
  <si>
    <t xml:space="preserve">Расходы консолидированного бюджета, в том числе по направлениям:</t>
  </si>
  <si>
    <t xml:space="preserve">общегосударственные вопросы</t>
  </si>
  <si>
    <t xml:space="preserve">национальная оборона</t>
  </si>
  <si>
    <t xml:space="preserve">национальная безопасность и правоохранительная деятельность</t>
  </si>
  <si>
    <t xml:space="preserve">национальная экономика</t>
  </si>
  <si>
    <t xml:space="preserve">жилищно-коммунальное хозяйство</t>
  </si>
  <si>
    <t xml:space="preserve">охрана окружающей среды</t>
  </si>
  <si>
    <t xml:space="preserve">образование</t>
  </si>
  <si>
    <t xml:space="preserve">культура, кинематография</t>
  </si>
  <si>
    <t xml:space="preserve">здравоохранение</t>
  </si>
  <si>
    <t xml:space="preserve">социальная политика</t>
  </si>
  <si>
    <t xml:space="preserve">физическая культура и спорт</t>
  </si>
  <si>
    <t xml:space="preserve">средства массовой информации</t>
  </si>
  <si>
    <t xml:space="preserve">обслуживание государственного и муниципального долга</t>
  </si>
  <si>
    <t xml:space="preserve">Дефицит(-),профицит(+) консолидированного бюджета</t>
  </si>
  <si>
    <t xml:space="preserve">Государственный долг муниципального образования</t>
  </si>
  <si>
    <t xml:space="preserve">Труд и занятость</t>
  </si>
  <si>
    <t xml:space="preserve">Численность рабочей силы</t>
  </si>
  <si>
    <t xml:space="preserve">Численность трудовых ресурсов – всего, в том числе:</t>
  </si>
  <si>
    <t xml:space="preserve">трудоспособное население в трудоспособном возрасте</t>
  </si>
  <si>
    <t xml:space="preserve">иностранные трудовые мигранты</t>
  </si>
  <si>
    <t xml:space="preserve">численность лиц старше трудоспособного возраста и подростков, занятых в экономике, в том числе:</t>
  </si>
  <si>
    <t xml:space="preserve">пенсионеры старше трудоспособного возраста</t>
  </si>
  <si>
    <t xml:space="preserve">подростки моложе трудоспособного возраста</t>
  </si>
  <si>
    <t xml:space="preserve">Среднегодовая численность занятых в экономике (по данным баланса трудовых ресурсов)</t>
  </si>
  <si>
    <t xml:space="preserve">Среднесписочная численность работников организаций (без внешних совместителей)</t>
  </si>
  <si>
    <t xml:space="preserve">Номинальная начисленная среднемесячная заработная плата работников организаций</t>
  </si>
  <si>
    <t xml:space="preserve">рублей</t>
  </si>
  <si>
    <t xml:space="preserve">Темп роста номинальной начисленной среднемесячной заработной платы работников организаций</t>
  </si>
  <si>
    <t xml:space="preserve">% г/г</t>
  </si>
  <si>
    <t xml:space="preserve">Уровень зарегистрированной безработицы (на конец года)</t>
  </si>
  <si>
    <t xml:space="preserve">%</t>
  </si>
  <si>
    <t xml:space="preserve">Общая численность безработных (по методологии МОТ)</t>
  </si>
  <si>
    <t xml:space="preserve">Численность безработных, зарегистрированных в государственных учреждениях службы занятости населения (на конец года)</t>
  </si>
  <si>
    <t xml:space="preserve">Фонд заработной платы работников организаций</t>
  </si>
  <si>
    <t xml:space="preserve">Темп роста фонда заработной платы работников организаций</t>
  </si>
  <si>
    <t xml:space="preserve">Финансы организаций</t>
  </si>
  <si>
    <t xml:space="preserve">Темп роста прибыли прибыльных организаций для целей бухгалтерского учета</t>
  </si>
  <si>
    <t xml:space="preserve">Развитие социальной сферы</t>
  </si>
  <si>
    <t xml:space="preserve">Численность детей в дошкольных образовательных учреждениях</t>
  </si>
  <si>
    <t xml:space="preserve">чел.</t>
  </si>
  <si>
    <t xml:space="preserve">Обеспеченность: </t>
  </si>
  <si>
    <t xml:space="preserve">больничными койками на 10 000 человек населения</t>
  </si>
  <si>
    <t xml:space="preserve"> коек </t>
  </si>
  <si>
    <t xml:space="preserve">общедоступными  библиотеками</t>
  </si>
  <si>
    <t xml:space="preserve">учрежд. на 100 тыс.населения</t>
  </si>
  <si>
    <t xml:space="preserve">учреждениями культурно-досугового типа</t>
  </si>
  <si>
    <t xml:space="preserve">дошкольными образовательными учреждениями</t>
  </si>
  <si>
    <t xml:space="preserve">мест на 1000 детей в возрасте 1-6 лет</t>
  </si>
  <si>
    <t xml:space="preserve">Туризм</t>
  </si>
  <si>
    <t xml:space="preserve">Численность иностранных граждан, прибывших в регион по цели поездки туризм</t>
  </si>
  <si>
    <t xml:space="preserve">Все страны***</t>
  </si>
  <si>
    <t xml:space="preserve">   Страны вне СНГ***</t>
  </si>
  <si>
    <t xml:space="preserve">   Страны СНГ***</t>
  </si>
  <si>
    <t xml:space="preserve">Численность российских граждан, выехавших за границу</t>
  </si>
  <si>
    <t xml:space="preserve">    Страны вне СНГ***</t>
  </si>
  <si>
    <t xml:space="preserve">    Страны СНГ***</t>
  </si>
  <si>
    <t xml:space="preserve">Количество российских посетителей из других регионов (резидентов)***</t>
  </si>
  <si>
    <t xml:space="preserve">Количество российских туристов, посетивших муниципальное образование***</t>
  </si>
  <si>
    <t xml:space="preserve">Объем платных услуг, оказываемых организациями санаторно-курортного и туристского комплексов муниципального образования***</t>
  </si>
  <si>
    <t xml:space="preserve">*  г.Ставрополь</t>
  </si>
  <si>
    <t xml:space="preserve">**  г. Ставрополь и г.Невинномысск</t>
  </si>
  <si>
    <t xml:space="preserve">*** г.Ставрополь и города-курорты КМВ</t>
  </si>
  <si>
    <t xml:space="preserve">_________________________________________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</si>
</sst>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.00"/>
    <numFmt numFmtId="166" formatCode="#,###.00"/>
    <numFmt numFmtId="167" formatCode="#,##0"/>
    <numFmt numFmtId="168" formatCode="0"/>
    <numFmt numFmtId="169" formatCode="#,##0.00"/>
    <numFmt numFmtId="170" formatCode="@"/>
    <numFmt numFmtId="171" formatCode="0.00;[RED]0.00"/>
    <numFmt numFmtId="172" formatCode="[&gt;=0.005]#,##0.00;[&lt;=-0.005]\-#,##0.00;#,##0.00"/>
  </numFmts>
  <fonts count="16">
    <font>
      <sz val="10"/>
      <name val="Arial Cyr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2"/>
      <name val="Times New Roman"/>
      <family val="1"/>
      <charset val="204"/>
    </font>
    <font>
      <sz val="25"/>
      <name val="Times New Roman"/>
      <family val="1"/>
      <charset val="204"/>
    </font>
    <font>
      <b val="true"/>
      <sz val="25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4"/>
      <name val="Times New Roman"/>
      <family val="1"/>
      <charset val="1"/>
    </font>
    <font>
      <sz val="14"/>
      <color rgb="FF000000"/>
      <name val="Times New Roman"/>
      <family val="1"/>
      <charset val="204"/>
    </font>
    <font>
      <b val="true"/>
      <i val="true"/>
      <sz val="14"/>
      <name val="Times New Roman"/>
      <family val="1"/>
      <charset val="204"/>
    </font>
    <font>
      <i val="true"/>
      <sz val="14"/>
      <name val="Times New Roman"/>
      <family val="1"/>
      <charset val="204"/>
    </font>
    <font>
      <sz val="14"/>
      <color rgb="FF000000"/>
      <name val="Times New Roman"/>
      <family val="1"/>
      <charset val="1"/>
    </font>
    <font>
      <sz val="14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center" textRotation="0" wrapText="true" indent="0" shrinkToFit="true"/>
      <protection locked="true" hidden="false"/>
    </xf>
    <xf numFmtId="164" fontId="7" fillId="2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center" textRotation="0" wrapText="true" indent="0" shrinkToFit="tru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7" fillId="0" borderId="1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1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9" fillId="0" borderId="1" xfId="0" applyFont="true" applyBorder="true" applyAlignment="true" applyProtection="true">
      <alignment horizontal="left" vertical="bottom" textRotation="0" wrapText="true" indent="0" shrinkToFit="true"/>
      <protection locked="true" hidden="false"/>
    </xf>
    <xf numFmtId="164" fontId="11" fillId="0" borderId="1" xfId="0" applyFont="true" applyBorder="true" applyAlignment="true" applyProtection="true">
      <alignment horizontal="left" vertical="bottom" textRotation="0" wrapText="true" indent="0" shrinkToFit="true"/>
      <protection locked="true" hidden="false"/>
    </xf>
    <xf numFmtId="164" fontId="11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true"/>
      <protection locked="true" hidden="false"/>
    </xf>
    <xf numFmtId="169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9" fillId="0" borderId="1" xfId="0" applyFont="true" applyBorder="true" applyAlignment="true" applyProtection="true">
      <alignment horizontal="left" vertical="center" textRotation="0" wrapText="true" indent="0" shrinkToFit="tru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5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center" textRotation="0" wrapText="true" indent="0" shrinkToFit="tru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4" fontId="13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1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1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2" fontId="1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15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center" textRotation="0" wrapText="true" indent="3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1" fillId="0" borderId="3" xfId="0" applyFont="true" applyBorder="true" applyAlignment="true" applyProtection="true">
      <alignment horizontal="left" vertical="center" textRotation="0" wrapText="true" indent="0" shrinkToFit="true"/>
      <protection locked="true" hidden="false"/>
    </xf>
    <xf numFmtId="164" fontId="11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205"/>
  <sheetViews>
    <sheetView showFormulas="false" showGridLines="true" showRowColHeaders="true" showZeros="true" rightToLeft="false" tabSelected="true" showOutlineSymbols="true" defaultGridColor="true" view="pageBreakPreview" topLeftCell="A154" colorId="64" zoomScale="85" zoomScaleNormal="70" zoomScalePageLayoutView="85" workbookViewId="0">
      <selection pane="topLeft" activeCell="E173" activeCellId="0" sqref="E173"/>
    </sheetView>
  </sheetViews>
  <sheetFormatPr defaultColWidth="8.71484375" defaultRowHeight="12.75" zeroHeight="false" outlineLevelRow="0" outlineLevelCol="0"/>
  <cols>
    <col collapsed="false" customWidth="true" hidden="false" outlineLevel="0" max="1" min="1" style="1" width="47.57"/>
    <col collapsed="false" customWidth="true" hidden="false" outlineLevel="0" max="2" min="2" style="2" width="22.86"/>
    <col collapsed="false" customWidth="true" hidden="false" outlineLevel="0" max="5" min="3" style="1" width="20.29"/>
    <col collapsed="false" customWidth="true" hidden="false" outlineLevel="0" max="11" min="6" style="1" width="21.43"/>
    <col collapsed="false" customWidth="true" hidden="false" outlineLevel="0" max="14" min="12" style="1" width="11"/>
    <col collapsed="false" customWidth="true" hidden="false" outlineLevel="0" max="15" min="15" style="1" width="11.71"/>
    <col collapsed="false" customWidth="true" hidden="false" outlineLevel="0" max="16" min="16" style="1" width="11"/>
    <col collapsed="false" customWidth="true" hidden="false" outlineLevel="0" max="17" min="17" style="1" width="10"/>
    <col collapsed="false" customWidth="true" hidden="false" outlineLevel="0" max="18" min="18" style="1" width="10.85"/>
    <col collapsed="false" customWidth="true" hidden="false" outlineLevel="0" max="19" min="19" style="1" width="11"/>
    <col collapsed="false" customWidth="true" hidden="false" outlineLevel="0" max="20" min="20" style="1" width="10.14"/>
    <col collapsed="false" customWidth="true" hidden="false" outlineLevel="0" max="21" min="21" style="1" width="18.29"/>
  </cols>
  <sheetData>
    <row r="1" customFormat="false" ht="6.75" hidden="true" customHeight="true" outlineLevel="0" collapsed="false">
      <c r="G1" s="3" t="s">
        <v>0</v>
      </c>
      <c r="H1" s="3"/>
      <c r="I1" s="3"/>
      <c r="J1" s="3"/>
      <c r="K1" s="3"/>
    </row>
    <row r="2" customFormat="false" ht="22.5" hidden="true" customHeight="true" outlineLevel="0" collapsed="false">
      <c r="G2" s="3"/>
      <c r="H2" s="3"/>
      <c r="I2" s="3"/>
      <c r="J2" s="3"/>
      <c r="K2" s="3"/>
    </row>
    <row r="3" customFormat="false" ht="41.25" hidden="true" customHeight="true" outlineLevel="0" collapsed="false">
      <c r="G3" s="3"/>
      <c r="H3" s="3"/>
      <c r="I3" s="3"/>
      <c r="J3" s="3"/>
      <c r="K3" s="3"/>
    </row>
    <row r="4" s="4" customFormat="true" ht="30.35" hidden="true" customHeight="false" outlineLevel="0" collapsed="false">
      <c r="B4" s="5"/>
      <c r="H4" s="6"/>
      <c r="I4" s="7"/>
      <c r="J4" s="8"/>
      <c r="K4" s="9" t="s">
        <v>1</v>
      </c>
      <c r="L4" s="6"/>
      <c r="M4" s="10"/>
      <c r="N4" s="10"/>
      <c r="O4" s="10"/>
      <c r="P4" s="10"/>
      <c r="Q4" s="10"/>
      <c r="R4" s="10"/>
      <c r="S4" s="10"/>
      <c r="T4" s="10"/>
    </row>
    <row r="5" s="4" customFormat="true" ht="30.35" hidden="true" customHeight="false" outlineLevel="0" collapsed="false">
      <c r="B5" s="5"/>
    </row>
    <row r="6" s="4" customFormat="true" ht="81.75" hidden="false" customHeight="true" outlineLevel="0" collapsed="false">
      <c r="B6" s="5"/>
      <c r="I6" s="11"/>
      <c r="J6" s="11"/>
      <c r="K6" s="11"/>
    </row>
    <row r="7" s="4" customFormat="true" ht="66" hidden="false" customHeight="true" outlineLevel="0" collapsed="false">
      <c r="A7" s="12" t="s">
        <v>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5"/>
      <c r="M7" s="5"/>
      <c r="N7" s="5"/>
      <c r="O7" s="5"/>
      <c r="P7" s="5"/>
      <c r="Q7" s="5"/>
      <c r="R7" s="5"/>
      <c r="S7" s="5"/>
      <c r="T7" s="5"/>
    </row>
    <row r="8" customFormat="false" ht="2.25" hidden="false" customHeight="true" outlineLevel="0" collapsed="false"/>
    <row r="9" s="15" customFormat="true" ht="37.5" hidden="false" customHeight="true" outlineLevel="0" collapsed="false">
      <c r="A9" s="13" t="s">
        <v>3</v>
      </c>
      <c r="B9" s="13" t="s">
        <v>4</v>
      </c>
      <c r="C9" s="13" t="s">
        <v>5</v>
      </c>
      <c r="D9" s="13" t="s">
        <v>5</v>
      </c>
      <c r="E9" s="13" t="s">
        <v>6</v>
      </c>
      <c r="F9" s="13" t="s">
        <v>7</v>
      </c>
      <c r="G9" s="13"/>
      <c r="H9" s="13"/>
      <c r="I9" s="13"/>
      <c r="J9" s="13"/>
      <c r="K9" s="13"/>
      <c r="L9" s="14"/>
      <c r="M9" s="14"/>
      <c r="N9" s="14"/>
      <c r="O9" s="14"/>
      <c r="P9" s="14"/>
      <c r="Q9" s="14"/>
      <c r="R9" s="14"/>
      <c r="S9" s="14"/>
      <c r="T9" s="14"/>
    </row>
    <row r="10" s="15" customFormat="true" ht="17.35" hidden="false" customHeight="false" outlineLevel="0" collapsed="false">
      <c r="A10" s="13"/>
      <c r="B10" s="13"/>
      <c r="C10" s="13" t="n">
        <v>2024</v>
      </c>
      <c r="D10" s="13" t="n">
        <v>2025</v>
      </c>
      <c r="E10" s="13" t="n">
        <v>2026</v>
      </c>
      <c r="F10" s="13" t="n">
        <v>2027</v>
      </c>
      <c r="G10" s="13"/>
      <c r="H10" s="13" t="n">
        <v>2028</v>
      </c>
      <c r="I10" s="13"/>
      <c r="J10" s="13" t="n">
        <v>2029</v>
      </c>
      <c r="K10" s="13"/>
      <c r="L10" s="16"/>
      <c r="M10" s="16"/>
      <c r="N10" s="16"/>
      <c r="O10" s="16"/>
      <c r="P10" s="16"/>
      <c r="Q10" s="16"/>
      <c r="R10" s="16"/>
      <c r="S10" s="16"/>
      <c r="T10" s="16"/>
    </row>
    <row r="11" s="15" customFormat="true" ht="17.35" hidden="false" customHeight="false" outlineLevel="0" collapsed="false">
      <c r="A11" s="13"/>
      <c r="B11" s="13"/>
      <c r="C11" s="13"/>
      <c r="D11" s="13"/>
      <c r="E11" s="13"/>
      <c r="F11" s="13" t="s">
        <v>8</v>
      </c>
      <c r="G11" s="13" t="s">
        <v>9</v>
      </c>
      <c r="H11" s="13" t="s">
        <v>8</v>
      </c>
      <c r="I11" s="13" t="s">
        <v>9</v>
      </c>
      <c r="J11" s="13" t="s">
        <v>8</v>
      </c>
      <c r="K11" s="13" t="s">
        <v>9</v>
      </c>
      <c r="L11" s="13"/>
      <c r="M11" s="13"/>
      <c r="N11" s="13"/>
      <c r="O11" s="13"/>
      <c r="P11" s="13"/>
      <c r="Q11" s="13"/>
      <c r="R11" s="13"/>
      <c r="S11" s="13"/>
      <c r="T11" s="13"/>
    </row>
    <row r="12" s="15" customFormat="true" ht="17.35" hidden="false" customHeight="false" outlineLevel="0" collapsed="false">
      <c r="A12" s="13"/>
      <c r="B12" s="13"/>
      <c r="C12" s="13"/>
      <c r="D12" s="13"/>
      <c r="E12" s="13"/>
      <c r="F12" s="13" t="s">
        <v>10</v>
      </c>
      <c r="G12" s="13" t="s">
        <v>11</v>
      </c>
      <c r="H12" s="13" t="s">
        <v>10</v>
      </c>
      <c r="I12" s="13" t="s">
        <v>11</v>
      </c>
      <c r="J12" s="13" t="s">
        <v>10</v>
      </c>
      <c r="K12" s="13" t="s">
        <v>11</v>
      </c>
      <c r="L12" s="13"/>
      <c r="M12" s="13"/>
      <c r="N12" s="13"/>
      <c r="O12" s="13"/>
      <c r="P12" s="13"/>
      <c r="Q12" s="13"/>
      <c r="R12" s="13"/>
      <c r="S12" s="13"/>
      <c r="T12" s="13"/>
    </row>
    <row r="13" s="15" customFormat="true" ht="30" hidden="false" customHeight="true" outlineLevel="0" collapsed="false">
      <c r="A13" s="17" t="s">
        <v>12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3"/>
      <c r="M13" s="13"/>
      <c r="N13" s="13"/>
      <c r="O13" s="13"/>
      <c r="P13" s="13"/>
      <c r="Q13" s="13"/>
      <c r="R13" s="13"/>
      <c r="S13" s="13"/>
      <c r="T13" s="13"/>
    </row>
    <row r="14" s="15" customFormat="true" ht="45.75" hidden="false" customHeight="true" outlineLevel="0" collapsed="false">
      <c r="A14" s="18" t="s">
        <v>13</v>
      </c>
      <c r="B14" s="13" t="s">
        <v>14</v>
      </c>
      <c r="C14" s="19" t="s">
        <v>15</v>
      </c>
      <c r="D14" s="19" t="s">
        <v>15</v>
      </c>
      <c r="E14" s="13" t="s">
        <v>15</v>
      </c>
      <c r="F14" s="13" t="s">
        <v>15</v>
      </c>
      <c r="G14" s="19" t="s">
        <v>15</v>
      </c>
      <c r="H14" s="13" t="s">
        <v>15</v>
      </c>
      <c r="I14" s="13" t="s">
        <v>15</v>
      </c>
      <c r="J14" s="19" t="s">
        <v>15</v>
      </c>
      <c r="K14" s="13" t="s">
        <v>15</v>
      </c>
      <c r="L14" s="13"/>
      <c r="M14" s="13"/>
      <c r="N14" s="13"/>
      <c r="O14" s="13"/>
      <c r="P14" s="13"/>
      <c r="Q14" s="13"/>
      <c r="R14" s="13"/>
      <c r="S14" s="13"/>
      <c r="T14" s="13"/>
    </row>
    <row r="15" s="15" customFormat="true" ht="66" hidden="false" customHeight="true" outlineLevel="0" collapsed="false">
      <c r="A15" s="14" t="s">
        <v>16</v>
      </c>
      <c r="B15" s="13" t="s">
        <v>14</v>
      </c>
      <c r="C15" s="19" t="s">
        <v>15</v>
      </c>
      <c r="D15" s="19" t="s">
        <v>15</v>
      </c>
      <c r="E15" s="13" t="s">
        <v>15</v>
      </c>
      <c r="F15" s="13" t="s">
        <v>15</v>
      </c>
      <c r="G15" s="19" t="s">
        <v>15</v>
      </c>
      <c r="H15" s="13" t="s">
        <v>15</v>
      </c>
      <c r="I15" s="13" t="s">
        <v>15</v>
      </c>
      <c r="J15" s="19" t="s">
        <v>15</v>
      </c>
      <c r="K15" s="13" t="s">
        <v>15</v>
      </c>
      <c r="L15" s="13"/>
      <c r="M15" s="13"/>
      <c r="N15" s="13"/>
      <c r="O15" s="13"/>
      <c r="P15" s="13"/>
      <c r="Q15" s="13"/>
      <c r="R15" s="13"/>
      <c r="S15" s="13"/>
      <c r="T15" s="13"/>
    </row>
    <row r="16" s="15" customFormat="true" ht="73.5" hidden="false" customHeight="true" outlineLevel="0" collapsed="false">
      <c r="A16" s="14" t="s">
        <v>17</v>
      </c>
      <c r="B16" s="13" t="s">
        <v>14</v>
      </c>
      <c r="C16" s="19" t="s">
        <v>15</v>
      </c>
      <c r="D16" s="19" t="s">
        <v>15</v>
      </c>
      <c r="E16" s="13" t="s">
        <v>15</v>
      </c>
      <c r="F16" s="13" t="s">
        <v>15</v>
      </c>
      <c r="G16" s="19" t="s">
        <v>15</v>
      </c>
      <c r="H16" s="13" t="s">
        <v>15</v>
      </c>
      <c r="I16" s="13" t="s">
        <v>15</v>
      </c>
      <c r="J16" s="19" t="s">
        <v>15</v>
      </c>
      <c r="K16" s="13" t="s">
        <v>15</v>
      </c>
      <c r="L16" s="13"/>
      <c r="M16" s="13"/>
      <c r="N16" s="13"/>
      <c r="O16" s="13"/>
      <c r="P16" s="13"/>
      <c r="Q16" s="13"/>
      <c r="R16" s="13"/>
      <c r="S16" s="13"/>
      <c r="T16" s="13"/>
    </row>
    <row r="17" s="15" customFormat="true" ht="51.75" hidden="false" customHeight="true" outlineLevel="0" collapsed="false">
      <c r="A17" s="14" t="s">
        <v>18</v>
      </c>
      <c r="B17" s="13" t="s">
        <v>19</v>
      </c>
      <c r="C17" s="19" t="s">
        <v>15</v>
      </c>
      <c r="D17" s="19" t="s">
        <v>15</v>
      </c>
      <c r="E17" s="13" t="s">
        <v>15</v>
      </c>
      <c r="F17" s="13" t="s">
        <v>15</v>
      </c>
      <c r="G17" s="19" t="s">
        <v>15</v>
      </c>
      <c r="H17" s="13" t="s">
        <v>15</v>
      </c>
      <c r="I17" s="13" t="s">
        <v>15</v>
      </c>
      <c r="J17" s="19" t="s">
        <v>15</v>
      </c>
      <c r="K17" s="13" t="s">
        <v>15</v>
      </c>
      <c r="L17" s="13"/>
      <c r="M17" s="13"/>
      <c r="N17" s="13"/>
      <c r="O17" s="13"/>
      <c r="P17" s="13"/>
      <c r="Q17" s="13"/>
      <c r="R17" s="13"/>
      <c r="S17" s="13"/>
      <c r="T17" s="13"/>
    </row>
    <row r="18" s="15" customFormat="true" ht="64.15" hidden="false" customHeight="false" outlineLevel="0" collapsed="false">
      <c r="A18" s="14" t="s">
        <v>20</v>
      </c>
      <c r="B18" s="13" t="s">
        <v>21</v>
      </c>
      <c r="C18" s="19" t="s">
        <v>15</v>
      </c>
      <c r="D18" s="19" t="s">
        <v>15</v>
      </c>
      <c r="E18" s="13" t="s">
        <v>15</v>
      </c>
      <c r="F18" s="13" t="s">
        <v>15</v>
      </c>
      <c r="G18" s="19" t="s">
        <v>15</v>
      </c>
      <c r="H18" s="13" t="s">
        <v>15</v>
      </c>
      <c r="I18" s="13" t="s">
        <v>15</v>
      </c>
      <c r="J18" s="19" t="s">
        <v>15</v>
      </c>
      <c r="K18" s="13" t="s">
        <v>15</v>
      </c>
      <c r="L18" s="13"/>
      <c r="M18" s="13"/>
      <c r="N18" s="13"/>
      <c r="O18" s="13"/>
      <c r="P18" s="13"/>
      <c r="Q18" s="13"/>
      <c r="R18" s="13"/>
      <c r="S18" s="13"/>
      <c r="T18" s="13"/>
    </row>
    <row r="19" s="15" customFormat="true" ht="64.5" hidden="false" customHeight="true" outlineLevel="0" collapsed="false">
      <c r="A19" s="14" t="s">
        <v>22</v>
      </c>
      <c r="B19" s="13" t="s">
        <v>23</v>
      </c>
      <c r="C19" s="19" t="s">
        <v>15</v>
      </c>
      <c r="D19" s="19" t="s">
        <v>15</v>
      </c>
      <c r="E19" s="13" t="s">
        <v>15</v>
      </c>
      <c r="F19" s="13" t="s">
        <v>15</v>
      </c>
      <c r="G19" s="19" t="s">
        <v>15</v>
      </c>
      <c r="H19" s="13" t="s">
        <v>15</v>
      </c>
      <c r="I19" s="13" t="s">
        <v>15</v>
      </c>
      <c r="J19" s="19" t="s">
        <v>15</v>
      </c>
      <c r="K19" s="13" t="s">
        <v>15</v>
      </c>
      <c r="L19" s="17"/>
      <c r="M19" s="17"/>
      <c r="N19" s="17"/>
      <c r="O19" s="17"/>
      <c r="P19" s="17"/>
      <c r="Q19" s="17"/>
      <c r="R19" s="17"/>
      <c r="S19" s="17"/>
      <c r="T19" s="17"/>
    </row>
    <row r="20" s="15" customFormat="true" ht="47.25" hidden="false" customHeight="true" outlineLevel="0" collapsed="false">
      <c r="A20" s="14" t="s">
        <v>24</v>
      </c>
      <c r="B20" s="13" t="s">
        <v>25</v>
      </c>
      <c r="C20" s="19" t="s">
        <v>15</v>
      </c>
      <c r="D20" s="19" t="s">
        <v>15</v>
      </c>
      <c r="E20" s="13" t="s">
        <v>15</v>
      </c>
      <c r="F20" s="13" t="s">
        <v>15</v>
      </c>
      <c r="G20" s="19" t="s">
        <v>15</v>
      </c>
      <c r="H20" s="13" t="s">
        <v>15</v>
      </c>
      <c r="I20" s="13" t="s">
        <v>15</v>
      </c>
      <c r="J20" s="19" t="s">
        <v>15</v>
      </c>
      <c r="K20" s="13" t="s">
        <v>15</v>
      </c>
      <c r="L20" s="13"/>
      <c r="M20" s="13"/>
      <c r="N20" s="13"/>
      <c r="O20" s="13"/>
      <c r="P20" s="13"/>
      <c r="Q20" s="13"/>
      <c r="R20" s="13"/>
      <c r="S20" s="13"/>
      <c r="T20" s="13"/>
    </row>
    <row r="21" s="15" customFormat="true" ht="29.25" hidden="false" customHeight="true" outlineLevel="0" collapsed="false">
      <c r="A21" s="14" t="s">
        <v>26</v>
      </c>
      <c r="B21" s="13" t="s">
        <v>14</v>
      </c>
      <c r="C21" s="19" t="s">
        <v>15</v>
      </c>
      <c r="D21" s="19" t="s">
        <v>15</v>
      </c>
      <c r="E21" s="13" t="s">
        <v>15</v>
      </c>
      <c r="F21" s="13" t="s">
        <v>15</v>
      </c>
      <c r="G21" s="19" t="s">
        <v>15</v>
      </c>
      <c r="H21" s="13" t="s">
        <v>15</v>
      </c>
      <c r="I21" s="13" t="s">
        <v>15</v>
      </c>
      <c r="J21" s="19" t="s">
        <v>15</v>
      </c>
      <c r="K21" s="13" t="s">
        <v>15</v>
      </c>
      <c r="L21" s="13"/>
      <c r="M21" s="13"/>
      <c r="N21" s="13"/>
      <c r="O21" s="13"/>
      <c r="P21" s="13"/>
      <c r="Q21" s="13"/>
      <c r="R21" s="13"/>
      <c r="S21" s="13"/>
      <c r="T21" s="13"/>
    </row>
    <row r="22" s="15" customFormat="true" ht="30" hidden="false" customHeight="true" outlineLevel="0" collapsed="false">
      <c r="A22" s="17" t="s">
        <v>27</v>
      </c>
      <c r="B22" s="17"/>
      <c r="C22" s="17"/>
      <c r="D22" s="16"/>
      <c r="E22" s="17"/>
      <c r="F22" s="17"/>
      <c r="G22" s="17"/>
      <c r="H22" s="17"/>
      <c r="I22" s="17"/>
      <c r="J22" s="17"/>
      <c r="K22" s="17"/>
      <c r="L22" s="13"/>
      <c r="M22" s="13"/>
      <c r="N22" s="13"/>
      <c r="O22" s="13"/>
      <c r="P22" s="13"/>
      <c r="Q22" s="13"/>
      <c r="R22" s="13"/>
      <c r="S22" s="13"/>
      <c r="T22" s="13"/>
    </row>
    <row r="23" s="15" customFormat="true" ht="125.25" hidden="false" customHeight="true" outlineLevel="0" collapsed="false">
      <c r="A23" s="20" t="s">
        <v>28</v>
      </c>
      <c r="B23" s="21" t="s">
        <v>29</v>
      </c>
      <c r="C23" s="19" t="n">
        <v>172.4</v>
      </c>
      <c r="D23" s="19" t="n">
        <v>213.1</v>
      </c>
      <c r="E23" s="22" t="n">
        <v>213.1</v>
      </c>
      <c r="F23" s="22" t="n">
        <v>220</v>
      </c>
      <c r="G23" s="22" t="n">
        <v>225</v>
      </c>
      <c r="H23" s="22" t="n">
        <v>226</v>
      </c>
      <c r="I23" s="22" t="n">
        <v>228.5</v>
      </c>
      <c r="J23" s="22" t="n">
        <v>229</v>
      </c>
      <c r="K23" s="22" t="n">
        <v>230.8</v>
      </c>
      <c r="L23" s="13"/>
      <c r="M23" s="13"/>
      <c r="N23" s="13"/>
      <c r="O23" s="13"/>
      <c r="P23" s="13"/>
      <c r="Q23" s="13"/>
      <c r="R23" s="13"/>
      <c r="S23" s="13"/>
      <c r="T23" s="13"/>
    </row>
    <row r="24" s="15" customFormat="true" ht="125.25" hidden="false" customHeight="true" outlineLevel="0" collapsed="false">
      <c r="A24" s="20" t="s">
        <v>30</v>
      </c>
      <c r="B24" s="21" t="s">
        <v>31</v>
      </c>
      <c r="C24" s="23" t="n">
        <v>102.01</v>
      </c>
      <c r="D24" s="19" t="n">
        <v>123.6</v>
      </c>
      <c r="E24" s="22" t="n">
        <v>116.3</v>
      </c>
      <c r="F24" s="22" t="n">
        <f aca="false">F23/E23*100</f>
        <v>103.23791647114</v>
      </c>
      <c r="G24" s="22" t="n">
        <f aca="false">G23/E23*100</f>
        <v>105.584232754575</v>
      </c>
      <c r="H24" s="22" t="n">
        <f aca="false">H23/F23*100</f>
        <v>102.727272727273</v>
      </c>
      <c r="I24" s="22" t="n">
        <f aca="false">I23/G23*100</f>
        <v>101.555555555556</v>
      </c>
      <c r="J24" s="22" t="n">
        <f aca="false">J23/H23*100</f>
        <v>101.327433628319</v>
      </c>
      <c r="K24" s="22" t="n">
        <f aca="false">K23/I23*100</f>
        <v>101.006564551422</v>
      </c>
      <c r="L24" s="13"/>
      <c r="M24" s="13"/>
      <c r="N24" s="13"/>
      <c r="O24" s="13"/>
      <c r="P24" s="13"/>
      <c r="Q24" s="13"/>
      <c r="R24" s="13"/>
      <c r="S24" s="13"/>
      <c r="T24" s="13"/>
    </row>
    <row r="25" s="15" customFormat="true" ht="108" hidden="false" customHeight="true" outlineLevel="0" collapsed="false">
      <c r="A25" s="20" t="s">
        <v>32</v>
      </c>
      <c r="B25" s="21" t="s">
        <v>29</v>
      </c>
      <c r="C25" s="19" t="n">
        <v>15.2</v>
      </c>
      <c r="D25" s="19" t="n">
        <v>14.7</v>
      </c>
      <c r="E25" s="13" t="n">
        <v>14.7</v>
      </c>
      <c r="F25" s="13" t="n">
        <v>14.8</v>
      </c>
      <c r="G25" s="13" t="n">
        <v>14.9</v>
      </c>
      <c r="H25" s="13" t="n">
        <v>14.9</v>
      </c>
      <c r="I25" s="13" t="n">
        <v>15</v>
      </c>
      <c r="J25" s="13" t="n">
        <v>15.1</v>
      </c>
      <c r="K25" s="13" t="n">
        <v>15.2</v>
      </c>
      <c r="L25" s="13"/>
      <c r="M25" s="13"/>
      <c r="N25" s="13"/>
      <c r="O25" s="13"/>
      <c r="P25" s="13"/>
      <c r="Q25" s="13"/>
      <c r="R25" s="13"/>
      <c r="S25" s="13"/>
      <c r="T25" s="13"/>
    </row>
    <row r="26" s="15" customFormat="true" ht="64.15" hidden="false" customHeight="false" outlineLevel="0" collapsed="false">
      <c r="A26" s="20" t="s">
        <v>33</v>
      </c>
      <c r="B26" s="21" t="s">
        <v>31</v>
      </c>
      <c r="C26" s="19" t="n">
        <v>100.7</v>
      </c>
      <c r="D26" s="19" t="n">
        <v>96.7</v>
      </c>
      <c r="E26" s="24" t="n">
        <v>100</v>
      </c>
      <c r="F26" s="24" t="n">
        <f aca="false">F25/E25*100</f>
        <v>100.680272108844</v>
      </c>
      <c r="G26" s="24" t="n">
        <f aca="false">G25/E25*100</f>
        <v>101.360544217687</v>
      </c>
      <c r="H26" s="24" t="n">
        <f aca="false">H25/F25*100</f>
        <v>100.675675675676</v>
      </c>
      <c r="I26" s="24" t="n">
        <f aca="false">I25/G25*100</f>
        <v>100.671140939597</v>
      </c>
      <c r="J26" s="24" t="n">
        <f aca="false">J25/H25*100</f>
        <v>101.342281879195</v>
      </c>
      <c r="K26" s="24" t="n">
        <f aca="false">K25/I25*100</f>
        <v>101.333333333333</v>
      </c>
      <c r="L26" s="13"/>
      <c r="M26" s="13"/>
      <c r="N26" s="13"/>
      <c r="O26" s="13"/>
      <c r="P26" s="13"/>
      <c r="Q26" s="13"/>
      <c r="R26" s="13"/>
      <c r="S26" s="13"/>
      <c r="T26" s="13"/>
    </row>
    <row r="27" s="15" customFormat="true" ht="111.75" hidden="false" customHeight="true" outlineLevel="0" collapsed="false">
      <c r="A27" s="20" t="s">
        <v>34</v>
      </c>
      <c r="B27" s="21" t="s">
        <v>29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="15" customFormat="true" ht="64.15" hidden="false" customHeight="false" outlineLevel="0" collapsed="false">
      <c r="A28" s="20" t="s">
        <v>35</v>
      </c>
      <c r="B28" s="21" t="s">
        <v>31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="15" customFormat="true" ht="105" hidden="false" customHeight="true" outlineLevel="0" collapsed="false">
      <c r="A29" s="20" t="s">
        <v>36</v>
      </c>
      <c r="B29" s="13" t="s">
        <v>29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="15" customFormat="true" ht="64.15" hidden="false" customHeight="false" outlineLevel="0" collapsed="false">
      <c r="A30" s="20" t="s">
        <v>37</v>
      </c>
      <c r="B30" s="13" t="s">
        <v>31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="15" customFormat="true" ht="111" hidden="false" customHeight="true" outlineLevel="0" collapsed="false">
      <c r="A31" s="20" t="s">
        <v>38</v>
      </c>
      <c r="B31" s="13" t="s">
        <v>29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="15" customFormat="true" ht="64.15" hidden="false" customHeight="false" outlineLevel="0" collapsed="false">
      <c r="A32" s="20" t="s">
        <v>39</v>
      </c>
      <c r="B32" s="13" t="s">
        <v>31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="15" customFormat="true" ht="113.25" hidden="false" customHeight="true" outlineLevel="0" collapsed="false">
      <c r="A33" s="20" t="s">
        <v>40</v>
      </c>
      <c r="B33" s="13" t="s">
        <v>29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="15" customFormat="true" ht="64.15" hidden="false" customHeight="false" outlineLevel="0" collapsed="false">
      <c r="A34" s="20" t="s">
        <v>41</v>
      </c>
      <c r="B34" s="13" t="s">
        <v>31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="15" customFormat="true" ht="108.75" hidden="false" customHeight="true" outlineLevel="0" collapsed="false">
      <c r="A35" s="20" t="s">
        <v>42</v>
      </c>
      <c r="B35" s="13" t="s">
        <v>29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="15" customFormat="true" ht="75" hidden="false" customHeight="true" outlineLevel="0" collapsed="false">
      <c r="A36" s="20" t="s">
        <v>43</v>
      </c>
      <c r="B36" s="13" t="s">
        <v>31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="15" customFormat="true" ht="168" hidden="false" customHeight="true" outlineLevel="0" collapsed="false">
      <c r="A37" s="20" t="s">
        <v>44</v>
      </c>
      <c r="B37" s="21" t="s">
        <v>29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="15" customFormat="true" ht="117.75" hidden="false" customHeight="true" outlineLevel="0" collapsed="false">
      <c r="A38" s="20" t="s">
        <v>45</v>
      </c>
      <c r="B38" s="21" t="s">
        <v>31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="15" customFormat="true" ht="130.5" hidden="false" customHeight="true" outlineLevel="0" collapsed="false">
      <c r="A39" s="20" t="s">
        <v>46</v>
      </c>
      <c r="B39" s="21" t="s">
        <v>29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="15" customFormat="true" ht="64.15" hidden="false" customHeight="false" outlineLevel="0" collapsed="false">
      <c r="A40" s="20" t="s">
        <v>47</v>
      </c>
      <c r="B40" s="21" t="s">
        <v>31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="15" customFormat="true" ht="127.5" hidden="false" customHeight="true" outlineLevel="0" collapsed="false">
      <c r="A41" s="20" t="s">
        <v>48</v>
      </c>
      <c r="B41" s="13" t="s">
        <v>29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="15" customFormat="true" ht="64.15" hidden="false" customHeight="false" outlineLevel="0" collapsed="false">
      <c r="A42" s="20" t="s">
        <v>49</v>
      </c>
      <c r="B42" s="13" t="s">
        <v>31</v>
      </c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="15" customFormat="true" ht="135" hidden="false" customHeight="true" outlineLevel="0" collapsed="false">
      <c r="A43" s="20" t="s">
        <v>50</v>
      </c>
      <c r="B43" s="21" t="s">
        <v>29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="15" customFormat="true" ht="64.15" hidden="false" customHeight="false" outlineLevel="0" collapsed="false">
      <c r="A44" s="20" t="s">
        <v>51</v>
      </c>
      <c r="B44" s="21" t="s">
        <v>31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="15" customFormat="true" ht="147" hidden="false" customHeight="true" outlineLevel="0" collapsed="false">
      <c r="A45" s="20" t="s">
        <v>52</v>
      </c>
      <c r="B45" s="13" t="s">
        <v>29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="15" customFormat="true" ht="64.15" hidden="false" customHeight="false" outlineLevel="0" collapsed="false">
      <c r="A46" s="20" t="s">
        <v>53</v>
      </c>
      <c r="B46" s="13" t="s">
        <v>31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="15" customFormat="true" ht="126.75" hidden="false" customHeight="true" outlineLevel="0" collapsed="false">
      <c r="A47" s="20" t="s">
        <v>54</v>
      </c>
      <c r="B47" s="21" t="s">
        <v>29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="15" customFormat="true" ht="75.75" hidden="false" customHeight="true" outlineLevel="0" collapsed="false">
      <c r="A48" s="20" t="s">
        <v>55</v>
      </c>
      <c r="B48" s="21" t="s">
        <v>31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="15" customFormat="true" ht="132" hidden="false" customHeight="true" outlineLevel="0" collapsed="false">
      <c r="A49" s="20" t="s">
        <v>56</v>
      </c>
      <c r="B49" s="21" t="s">
        <v>29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="15" customFormat="true" ht="64.15" hidden="false" customHeight="false" outlineLevel="0" collapsed="false">
      <c r="A50" s="20" t="s">
        <v>57</v>
      </c>
      <c r="B50" s="21" t="s">
        <v>31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="15" customFormat="true" ht="111" hidden="false" customHeight="true" outlineLevel="0" collapsed="false">
      <c r="A51" s="20" t="s">
        <v>58</v>
      </c>
      <c r="B51" s="21" t="s">
        <v>29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="15" customFormat="true" ht="64.15" hidden="false" customHeight="false" outlineLevel="0" collapsed="false">
      <c r="A52" s="20" t="s">
        <v>59</v>
      </c>
      <c r="B52" s="21" t="s">
        <v>31</v>
      </c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="15" customFormat="true" ht="95.5" hidden="false" customHeight="false" outlineLevel="0" collapsed="false">
      <c r="A53" s="20" t="s">
        <v>60</v>
      </c>
      <c r="B53" s="13" t="s">
        <v>29</v>
      </c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="15" customFormat="true" ht="64.15" hidden="false" customHeight="false" outlineLevel="0" collapsed="false">
      <c r="A54" s="20" t="s">
        <v>61</v>
      </c>
      <c r="B54" s="13" t="s">
        <v>31</v>
      </c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="15" customFormat="true" ht="127.5" hidden="false" customHeight="true" outlineLevel="0" collapsed="false">
      <c r="A55" s="20" t="s">
        <v>62</v>
      </c>
      <c r="B55" s="13" t="s">
        <v>29</v>
      </c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="15" customFormat="true" ht="64.15" hidden="false" customHeight="false" outlineLevel="0" collapsed="false">
      <c r="A56" s="20" t="s">
        <v>63</v>
      </c>
      <c r="B56" s="13" t="s">
        <v>31</v>
      </c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="15" customFormat="true" ht="138" hidden="false" customHeight="true" outlineLevel="0" collapsed="false">
      <c r="A57" s="20" t="s">
        <v>64</v>
      </c>
      <c r="B57" s="21" t="s">
        <v>29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="15" customFormat="true" ht="64.15" hidden="false" customHeight="false" outlineLevel="0" collapsed="false">
      <c r="A58" s="20" t="s">
        <v>65</v>
      </c>
      <c r="B58" s="21" t="s">
        <v>31</v>
      </c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="15" customFormat="true" ht="129.75" hidden="false" customHeight="true" outlineLevel="0" collapsed="false">
      <c r="A59" s="20" t="s">
        <v>66</v>
      </c>
      <c r="B59" s="13" t="s">
        <v>29</v>
      </c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="15" customFormat="true" ht="64.15" hidden="false" customHeight="false" outlineLevel="0" collapsed="false">
      <c r="A60" s="20" t="s">
        <v>67</v>
      </c>
      <c r="B60" s="13" t="s">
        <v>31</v>
      </c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="15" customFormat="true" ht="108.75" hidden="false" customHeight="true" outlineLevel="0" collapsed="false">
      <c r="A61" s="20" t="s">
        <v>68</v>
      </c>
      <c r="B61" s="13" t="s">
        <v>29</v>
      </c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="15" customFormat="true" ht="64.15" hidden="false" customHeight="false" outlineLevel="0" collapsed="false">
      <c r="A62" s="20" t="s">
        <v>69</v>
      </c>
      <c r="B62" s="13" t="s">
        <v>31</v>
      </c>
      <c r="C62" s="13"/>
      <c r="D62" s="13"/>
      <c r="E62" s="13"/>
      <c r="F62" s="13"/>
      <c r="G62" s="13"/>
      <c r="H62" s="13"/>
      <c r="I62" s="13"/>
      <c r="J62" s="13"/>
      <c r="K62" s="13"/>
      <c r="L62" s="17"/>
      <c r="M62" s="17"/>
      <c r="N62" s="17"/>
      <c r="O62" s="17"/>
      <c r="P62" s="17"/>
      <c r="Q62" s="17"/>
      <c r="R62" s="17"/>
      <c r="S62" s="17"/>
      <c r="T62" s="17"/>
    </row>
    <row r="63" s="15" customFormat="true" ht="79.85" hidden="false" customHeight="false" outlineLevel="0" collapsed="false">
      <c r="A63" s="20" t="s">
        <v>70</v>
      </c>
      <c r="B63" s="13" t="s">
        <v>29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="15" customFormat="true" ht="81" hidden="false" customHeight="true" outlineLevel="0" collapsed="false">
      <c r="A64" s="20" t="s">
        <v>71</v>
      </c>
      <c r="B64" s="13" t="s">
        <v>31</v>
      </c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="15" customFormat="true" ht="30" hidden="false" customHeight="true" outlineLevel="0" collapsed="false">
      <c r="A65" s="17" t="s">
        <v>72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</row>
    <row r="66" s="15" customFormat="true" ht="148.5" hidden="false" customHeight="true" outlineLevel="0" collapsed="false">
      <c r="A66" s="20" t="s">
        <v>73</v>
      </c>
      <c r="B66" s="13" t="s">
        <v>29</v>
      </c>
      <c r="C66" s="19" t="n">
        <v>121.6</v>
      </c>
      <c r="D66" s="19" t="n">
        <v>131.4</v>
      </c>
      <c r="E66" s="24" t="n">
        <f aca="false">D66*E67/100</f>
        <v>138.2328</v>
      </c>
      <c r="F66" s="24" t="n">
        <f aca="false">E66*F67/100</f>
        <v>146.6650008</v>
      </c>
      <c r="G66" s="24" t="n">
        <f aca="false">E66*G67/100</f>
        <v>147.909096</v>
      </c>
      <c r="H66" s="24" t="n">
        <f aca="false">F66*H67/100</f>
        <v>157.2248808576</v>
      </c>
      <c r="I66" s="24" t="n">
        <f aca="false">G66*I67/100</f>
        <v>159.0022782</v>
      </c>
      <c r="J66" s="24" t="n">
        <f aca="false">H66*J67/100</f>
        <v>169.802871326208</v>
      </c>
      <c r="K66" s="24" t="n">
        <f aca="false">I66*K67/100</f>
        <v>172.6764741252</v>
      </c>
      <c r="L66" s="13"/>
      <c r="M66" s="13"/>
      <c r="N66" s="13"/>
      <c r="O66" s="13"/>
      <c r="P66" s="13"/>
      <c r="Q66" s="13"/>
      <c r="R66" s="13"/>
      <c r="S66" s="13"/>
      <c r="T66" s="13"/>
    </row>
    <row r="67" s="15" customFormat="true" ht="94.5" hidden="false" customHeight="true" outlineLevel="0" collapsed="false">
      <c r="A67" s="20" t="s">
        <v>74</v>
      </c>
      <c r="B67" s="13" t="s">
        <v>31</v>
      </c>
      <c r="C67" s="19" t="n">
        <v>75.1</v>
      </c>
      <c r="D67" s="25" t="n">
        <f aca="false">D66/C66*100</f>
        <v>108.059210526316</v>
      </c>
      <c r="E67" s="13" t="n">
        <v>105.2</v>
      </c>
      <c r="F67" s="24" t="n">
        <v>106.1</v>
      </c>
      <c r="G67" s="24" t="n">
        <v>107</v>
      </c>
      <c r="H67" s="24" t="n">
        <v>107.2</v>
      </c>
      <c r="I67" s="24" t="n">
        <v>107.5</v>
      </c>
      <c r="J67" s="24" t="n">
        <v>108</v>
      </c>
      <c r="K67" s="24" t="n">
        <v>108.6</v>
      </c>
      <c r="L67" s="13"/>
      <c r="M67" s="13"/>
      <c r="N67" s="13"/>
      <c r="O67" s="13"/>
      <c r="P67" s="13"/>
      <c r="Q67" s="13"/>
      <c r="R67" s="13"/>
      <c r="S67" s="13"/>
      <c r="T67" s="13"/>
    </row>
    <row r="68" s="15" customFormat="true" ht="30" hidden="false" customHeight="true" outlineLevel="0" collapsed="false">
      <c r="A68" s="17" t="s">
        <v>75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</row>
    <row r="69" s="15" customFormat="true" ht="168" hidden="false" customHeight="true" outlineLevel="0" collapsed="false">
      <c r="A69" s="20" t="s">
        <v>76</v>
      </c>
      <c r="B69" s="21" t="s">
        <v>29</v>
      </c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</row>
    <row r="70" s="15" customFormat="true" ht="114.75" hidden="false" customHeight="true" outlineLevel="0" collapsed="false">
      <c r="A70" s="20" t="s">
        <v>77</v>
      </c>
      <c r="B70" s="21" t="s">
        <v>31</v>
      </c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</row>
    <row r="71" s="15" customFormat="true" ht="30" hidden="false" customHeight="true" outlineLevel="0" collapsed="false">
      <c r="A71" s="17" t="s">
        <v>78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3"/>
      <c r="M71" s="13"/>
      <c r="N71" s="13"/>
      <c r="O71" s="13"/>
      <c r="P71" s="13"/>
      <c r="Q71" s="13"/>
      <c r="R71" s="13"/>
      <c r="S71" s="13"/>
      <c r="T71" s="13"/>
    </row>
    <row r="72" s="15" customFormat="true" ht="31.5" hidden="false" customHeight="true" outlineLevel="0" collapsed="false">
      <c r="A72" s="26" t="s">
        <v>79</v>
      </c>
      <c r="B72" s="27" t="s">
        <v>80</v>
      </c>
      <c r="C72" s="28" t="n">
        <v>8241</v>
      </c>
      <c r="D72" s="29" t="n">
        <v>8252</v>
      </c>
      <c r="E72" s="28" t="n">
        <v>8257</v>
      </c>
      <c r="F72" s="28" t="n">
        <v>8264</v>
      </c>
      <c r="G72" s="28" t="n">
        <v>8271</v>
      </c>
      <c r="H72" s="28" t="n">
        <v>8271</v>
      </c>
      <c r="I72" s="28" t="n">
        <v>8278</v>
      </c>
      <c r="J72" s="28" t="n">
        <v>8278</v>
      </c>
      <c r="K72" s="30" t="n">
        <v>8290</v>
      </c>
      <c r="L72" s="13"/>
      <c r="M72" s="13"/>
      <c r="N72" s="13"/>
      <c r="O72" s="13"/>
      <c r="P72" s="13"/>
      <c r="Q72" s="13"/>
      <c r="R72" s="13"/>
      <c r="S72" s="13"/>
      <c r="T72" s="13"/>
    </row>
    <row r="73" s="15" customFormat="true" ht="64.15" hidden="false" customHeight="false" outlineLevel="0" collapsed="false">
      <c r="A73" s="26" t="s">
        <v>81</v>
      </c>
      <c r="B73" s="27" t="s">
        <v>82</v>
      </c>
      <c r="C73" s="28" t="n">
        <v>100.1</v>
      </c>
      <c r="D73" s="29" t="n">
        <v>92.5</v>
      </c>
      <c r="E73" s="28" t="n">
        <v>95.8</v>
      </c>
      <c r="F73" s="28" t="n">
        <v>96.2</v>
      </c>
      <c r="G73" s="28" t="n">
        <v>96</v>
      </c>
      <c r="H73" s="28" t="n">
        <v>96.2</v>
      </c>
      <c r="I73" s="28" t="n">
        <v>96.1</v>
      </c>
      <c r="J73" s="28" t="n">
        <v>96.2</v>
      </c>
      <c r="K73" s="30" t="n">
        <v>96.2</v>
      </c>
      <c r="L73" s="13"/>
      <c r="M73" s="13"/>
      <c r="N73" s="13"/>
      <c r="O73" s="13"/>
      <c r="P73" s="13"/>
      <c r="Q73" s="13"/>
      <c r="R73" s="13"/>
      <c r="S73" s="13"/>
      <c r="T73" s="13"/>
    </row>
    <row r="74" s="15" customFormat="true" ht="17.35" hidden="false" customHeight="false" outlineLevel="0" collapsed="false">
      <c r="A74" s="26" t="s">
        <v>83</v>
      </c>
      <c r="B74" s="27" t="s">
        <v>80</v>
      </c>
      <c r="C74" s="28" t="n">
        <v>3784.3</v>
      </c>
      <c r="D74" s="29" t="n">
        <v>3792</v>
      </c>
      <c r="E74" s="31" t="n">
        <v>3795</v>
      </c>
      <c r="F74" s="31" t="n">
        <v>3800</v>
      </c>
      <c r="G74" s="31" t="n">
        <v>3805</v>
      </c>
      <c r="H74" s="31" t="n">
        <v>3805</v>
      </c>
      <c r="I74" s="31" t="n">
        <v>3810</v>
      </c>
      <c r="J74" s="31" t="n">
        <v>3810</v>
      </c>
      <c r="K74" s="32" t="n">
        <v>3820</v>
      </c>
      <c r="L74" s="13"/>
      <c r="M74" s="13"/>
      <c r="N74" s="13"/>
      <c r="O74" s="13"/>
      <c r="P74" s="13"/>
      <c r="Q74" s="13"/>
      <c r="R74" s="13"/>
      <c r="S74" s="13"/>
      <c r="T74" s="13"/>
    </row>
    <row r="75" s="15" customFormat="true" ht="64.15" hidden="false" customHeight="false" outlineLevel="0" collapsed="false">
      <c r="A75" s="26" t="s">
        <v>84</v>
      </c>
      <c r="B75" s="27" t="s">
        <v>82</v>
      </c>
      <c r="C75" s="28" t="n">
        <v>100.7</v>
      </c>
      <c r="D75" s="29" t="n">
        <v>92.4</v>
      </c>
      <c r="E75" s="28" t="n">
        <v>95.8</v>
      </c>
      <c r="F75" s="28" t="n">
        <v>96.3</v>
      </c>
      <c r="G75" s="28" t="n">
        <v>96.1</v>
      </c>
      <c r="H75" s="28" t="n">
        <v>96.3</v>
      </c>
      <c r="I75" s="28" t="n">
        <v>96.1</v>
      </c>
      <c r="J75" s="28" t="n">
        <v>96.3</v>
      </c>
      <c r="K75" s="30" t="n">
        <v>96.3</v>
      </c>
      <c r="L75" s="17"/>
      <c r="M75" s="17"/>
      <c r="N75" s="17"/>
      <c r="O75" s="17"/>
      <c r="P75" s="17"/>
      <c r="Q75" s="17"/>
      <c r="R75" s="17"/>
      <c r="S75" s="17"/>
      <c r="T75" s="17"/>
    </row>
    <row r="76" s="15" customFormat="true" ht="31.5" hidden="false" customHeight="true" outlineLevel="0" collapsed="false">
      <c r="A76" s="26" t="s">
        <v>85</v>
      </c>
      <c r="B76" s="27" t="s">
        <v>80</v>
      </c>
      <c r="C76" s="28" t="n">
        <v>4456.7</v>
      </c>
      <c r="D76" s="29" t="n">
        <v>4460</v>
      </c>
      <c r="E76" s="31" t="n">
        <v>4462</v>
      </c>
      <c r="F76" s="31" t="n">
        <v>4464</v>
      </c>
      <c r="G76" s="31" t="n">
        <v>4466</v>
      </c>
      <c r="H76" s="31" t="n">
        <v>4466</v>
      </c>
      <c r="I76" s="31" t="n">
        <v>4468</v>
      </c>
      <c r="J76" s="31" t="n">
        <v>4468</v>
      </c>
      <c r="K76" s="31" t="n">
        <v>4470</v>
      </c>
      <c r="L76" s="13"/>
      <c r="M76" s="13"/>
      <c r="N76" s="13"/>
      <c r="O76" s="13"/>
      <c r="P76" s="13"/>
      <c r="Q76" s="13"/>
      <c r="R76" s="13"/>
      <c r="S76" s="13"/>
      <c r="T76" s="13"/>
    </row>
    <row r="77" s="15" customFormat="true" ht="64.15" hidden="false" customHeight="false" outlineLevel="0" collapsed="false">
      <c r="A77" s="26" t="s">
        <v>86</v>
      </c>
      <c r="B77" s="27" t="s">
        <v>82</v>
      </c>
      <c r="C77" s="33" t="n">
        <v>100.1</v>
      </c>
      <c r="D77" s="29" t="n">
        <v>92.3</v>
      </c>
      <c r="E77" s="33" t="n">
        <v>95.7</v>
      </c>
      <c r="F77" s="33" t="n">
        <v>96.2</v>
      </c>
      <c r="G77" s="33" t="n">
        <v>96</v>
      </c>
      <c r="H77" s="33" t="n">
        <v>96.2</v>
      </c>
      <c r="I77" s="33" t="n">
        <v>95.9</v>
      </c>
      <c r="J77" s="33" t="n">
        <v>96.2</v>
      </c>
      <c r="K77" s="34" t="n">
        <v>96.1</v>
      </c>
      <c r="L77" s="13"/>
      <c r="M77" s="13"/>
      <c r="N77" s="13"/>
      <c r="O77" s="13"/>
      <c r="P77" s="13"/>
      <c r="Q77" s="13"/>
      <c r="R77" s="13"/>
      <c r="S77" s="13"/>
      <c r="T77" s="13"/>
    </row>
    <row r="78" s="15" customFormat="true" ht="30" hidden="false" customHeight="true" outlineLevel="0" collapsed="false">
      <c r="A78" s="35" t="s">
        <v>87</v>
      </c>
      <c r="B78" s="35"/>
      <c r="C78" s="35"/>
      <c r="D78" s="35" t="n">
        <v>4067</v>
      </c>
      <c r="E78" s="35" t="n">
        <v>4071.9</v>
      </c>
      <c r="F78" s="35" t="n">
        <v>4067</v>
      </c>
      <c r="G78" s="35" t="n">
        <v>4076.8</v>
      </c>
      <c r="H78" s="35" t="n">
        <v>4079.2</v>
      </c>
      <c r="I78" s="35" t="n">
        <v>4091.5</v>
      </c>
      <c r="J78" s="35" t="n">
        <v>4081.7</v>
      </c>
      <c r="K78" s="30"/>
      <c r="L78" s="13"/>
      <c r="M78" s="13"/>
      <c r="N78" s="13"/>
      <c r="O78" s="13"/>
      <c r="P78" s="13"/>
      <c r="Q78" s="13"/>
      <c r="R78" s="13"/>
      <c r="S78" s="13"/>
      <c r="T78" s="13"/>
    </row>
    <row r="79" s="15" customFormat="true" ht="53.25" hidden="false" customHeight="true" outlineLevel="0" collapsed="false">
      <c r="A79" s="36" t="s">
        <v>88</v>
      </c>
      <c r="B79" s="37" t="s">
        <v>89</v>
      </c>
      <c r="C79" s="33" t="n">
        <v>245.7</v>
      </c>
      <c r="D79" s="29" t="n">
        <v>323.1</v>
      </c>
      <c r="E79" s="27" t="n">
        <v>323</v>
      </c>
      <c r="F79" s="27" t="n">
        <v>323.5</v>
      </c>
      <c r="G79" s="27" t="n">
        <v>325</v>
      </c>
      <c r="H79" s="27" t="n">
        <v>325</v>
      </c>
      <c r="I79" s="27" t="n">
        <v>327</v>
      </c>
      <c r="J79" s="27" t="n">
        <v>327</v>
      </c>
      <c r="K79" s="38" t="n">
        <v>330</v>
      </c>
      <c r="L79" s="13"/>
      <c r="M79" s="13"/>
      <c r="N79" s="13"/>
      <c r="O79" s="13"/>
      <c r="P79" s="13"/>
      <c r="Q79" s="13"/>
      <c r="R79" s="13"/>
      <c r="S79" s="13"/>
      <c r="T79" s="13"/>
    </row>
    <row r="80" s="15" customFormat="true" ht="30.75" hidden="false" customHeight="true" outlineLevel="0" collapsed="false">
      <c r="A80" s="36" t="s">
        <v>90</v>
      </c>
      <c r="B80" s="37" t="s">
        <v>89</v>
      </c>
      <c r="C80" s="33" t="n">
        <v>0</v>
      </c>
      <c r="D80" s="29" t="n">
        <v>0</v>
      </c>
      <c r="E80" s="27" t="n">
        <v>0</v>
      </c>
      <c r="F80" s="27" t="n">
        <v>0</v>
      </c>
      <c r="G80" s="27" t="n">
        <v>0</v>
      </c>
      <c r="H80" s="27" t="n">
        <v>0</v>
      </c>
      <c r="I80" s="27" t="n">
        <v>0</v>
      </c>
      <c r="J80" s="27" t="n">
        <v>0</v>
      </c>
      <c r="K80" s="38" t="n">
        <v>0</v>
      </c>
      <c r="L80" s="13"/>
      <c r="M80" s="13"/>
      <c r="N80" s="13"/>
      <c r="O80" s="13"/>
      <c r="P80" s="13"/>
      <c r="Q80" s="13"/>
      <c r="R80" s="13"/>
      <c r="S80" s="13"/>
      <c r="T80" s="13"/>
    </row>
    <row r="81" s="15" customFormat="true" ht="50.25" hidden="false" customHeight="true" outlineLevel="0" collapsed="false">
      <c r="A81" s="36" t="s">
        <v>91</v>
      </c>
      <c r="B81" s="37" t="s">
        <v>89</v>
      </c>
      <c r="C81" s="33" t="n">
        <v>1.9</v>
      </c>
      <c r="D81" s="29" t="n">
        <v>2.1</v>
      </c>
      <c r="E81" s="27" t="n">
        <v>2.1</v>
      </c>
      <c r="F81" s="27" t="n">
        <v>2.1</v>
      </c>
      <c r="G81" s="27" t="n">
        <v>2.1</v>
      </c>
      <c r="H81" s="27" t="n">
        <v>2.1</v>
      </c>
      <c r="I81" s="27" t="n">
        <v>2.1</v>
      </c>
      <c r="J81" s="27" t="n">
        <v>2.1</v>
      </c>
      <c r="K81" s="27" t="n">
        <v>2.1</v>
      </c>
      <c r="L81" s="13"/>
      <c r="M81" s="13"/>
      <c r="N81" s="13"/>
      <c r="O81" s="13"/>
      <c r="P81" s="13"/>
      <c r="Q81" s="13"/>
      <c r="R81" s="13"/>
      <c r="S81" s="13"/>
      <c r="T81" s="13"/>
    </row>
    <row r="82" s="15" customFormat="true" ht="27" hidden="false" customHeight="true" outlineLevel="0" collapsed="false">
      <c r="A82" s="36" t="s">
        <v>92</v>
      </c>
      <c r="B82" s="37" t="s">
        <v>89</v>
      </c>
      <c r="C82" s="33" t="n">
        <v>1.9</v>
      </c>
      <c r="D82" s="29" t="n">
        <v>2.1</v>
      </c>
      <c r="E82" s="27" t="n">
        <v>2.1</v>
      </c>
      <c r="F82" s="27" t="n">
        <v>2.1</v>
      </c>
      <c r="G82" s="27" t="n">
        <v>2.1</v>
      </c>
      <c r="H82" s="27" t="n">
        <v>2.1</v>
      </c>
      <c r="I82" s="27" t="n">
        <v>2.1</v>
      </c>
      <c r="J82" s="27" t="n">
        <v>2.1</v>
      </c>
      <c r="K82" s="27" t="n">
        <v>2.1</v>
      </c>
      <c r="L82" s="13"/>
      <c r="M82" s="13"/>
      <c r="N82" s="13"/>
      <c r="O82" s="13"/>
      <c r="P82" s="13"/>
      <c r="Q82" s="13"/>
      <c r="R82" s="13"/>
      <c r="S82" s="13"/>
      <c r="T82" s="13"/>
    </row>
    <row r="83" s="15" customFormat="true" ht="24" hidden="false" customHeight="true" outlineLevel="0" collapsed="false">
      <c r="A83" s="36" t="s">
        <v>93</v>
      </c>
      <c r="B83" s="37" t="s">
        <v>89</v>
      </c>
      <c r="C83" s="33" t="n">
        <v>0.1</v>
      </c>
      <c r="D83" s="29" t="n">
        <v>0.1</v>
      </c>
      <c r="E83" s="27" t="n">
        <v>0.1</v>
      </c>
      <c r="F83" s="27" t="n">
        <v>0.1</v>
      </c>
      <c r="G83" s="27" t="n">
        <v>0.1</v>
      </c>
      <c r="H83" s="27" t="n">
        <v>0.1</v>
      </c>
      <c r="I83" s="27" t="n">
        <v>0.1</v>
      </c>
      <c r="J83" s="27" t="n">
        <v>0.1</v>
      </c>
      <c r="K83" s="27" t="n">
        <v>0.1</v>
      </c>
      <c r="L83" s="13"/>
      <c r="M83" s="13"/>
      <c r="N83" s="13"/>
      <c r="O83" s="13"/>
      <c r="P83" s="13"/>
      <c r="Q83" s="13"/>
      <c r="R83" s="13"/>
      <c r="S83" s="13"/>
      <c r="T83" s="13"/>
    </row>
    <row r="84" s="15" customFormat="true" ht="26.25" hidden="false" customHeight="true" outlineLevel="0" collapsed="false">
      <c r="A84" s="36" t="s">
        <v>94</v>
      </c>
      <c r="B84" s="37" t="s">
        <v>89</v>
      </c>
      <c r="C84" s="33" t="n">
        <v>0.4</v>
      </c>
      <c r="D84" s="29" t="n">
        <v>0.4</v>
      </c>
      <c r="E84" s="27" t="n">
        <v>0.4</v>
      </c>
      <c r="F84" s="27" t="n">
        <v>0.4</v>
      </c>
      <c r="G84" s="27" t="n">
        <v>0.4</v>
      </c>
      <c r="H84" s="27" t="n">
        <v>0.4</v>
      </c>
      <c r="I84" s="27" t="n">
        <v>0.4</v>
      </c>
      <c r="J84" s="27" t="n">
        <v>0.4</v>
      </c>
      <c r="K84" s="27" t="n">
        <v>0.4</v>
      </c>
      <c r="L84" s="13"/>
      <c r="M84" s="13"/>
      <c r="N84" s="13"/>
      <c r="O84" s="13"/>
      <c r="P84" s="13"/>
      <c r="Q84" s="13"/>
      <c r="R84" s="13"/>
      <c r="S84" s="13"/>
      <c r="T84" s="13"/>
    </row>
    <row r="85" s="15" customFormat="true" ht="26.25" hidden="false" customHeight="true" outlineLevel="0" collapsed="false">
      <c r="A85" s="39" t="s">
        <v>95</v>
      </c>
      <c r="B85" s="21" t="s">
        <v>89</v>
      </c>
      <c r="C85" s="34" t="n">
        <v>48.2</v>
      </c>
      <c r="D85" s="19" t="n">
        <v>45.6</v>
      </c>
      <c r="E85" s="27" t="n">
        <v>45.5</v>
      </c>
      <c r="F85" s="27" t="n">
        <v>45.6</v>
      </c>
      <c r="G85" s="27" t="n">
        <v>45.7</v>
      </c>
      <c r="H85" s="27" t="n">
        <v>45.7</v>
      </c>
      <c r="I85" s="27" t="n">
        <v>45.8</v>
      </c>
      <c r="J85" s="27" t="n">
        <v>45.8</v>
      </c>
      <c r="K85" s="38" t="n">
        <v>46</v>
      </c>
      <c r="L85" s="17"/>
      <c r="M85" s="17"/>
      <c r="N85" s="17"/>
      <c r="O85" s="17"/>
      <c r="P85" s="17"/>
      <c r="Q85" s="17"/>
      <c r="R85" s="17"/>
      <c r="S85" s="17"/>
      <c r="T85" s="17"/>
    </row>
    <row r="86" s="15" customFormat="true" ht="21" hidden="false" customHeight="true" outlineLevel="0" collapsed="false">
      <c r="A86" s="39" t="s">
        <v>96</v>
      </c>
      <c r="B86" s="21" t="s">
        <v>89</v>
      </c>
      <c r="C86" s="34" t="n">
        <v>9.4</v>
      </c>
      <c r="D86" s="19" t="n">
        <v>8.97</v>
      </c>
      <c r="E86" s="27" t="n">
        <v>8.9</v>
      </c>
      <c r="F86" s="27" t="n">
        <v>9</v>
      </c>
      <c r="G86" s="27" t="n">
        <v>9.1</v>
      </c>
      <c r="H86" s="27" t="n">
        <v>9.1</v>
      </c>
      <c r="I86" s="27" t="n">
        <v>9.2</v>
      </c>
      <c r="J86" s="27" t="n">
        <v>9.2</v>
      </c>
      <c r="K86" s="38" t="n">
        <v>9.3</v>
      </c>
      <c r="L86" s="13"/>
      <c r="M86" s="13"/>
      <c r="N86" s="13"/>
      <c r="O86" s="13"/>
      <c r="P86" s="13"/>
      <c r="Q86" s="13"/>
      <c r="R86" s="13"/>
      <c r="S86" s="13"/>
      <c r="T86" s="13"/>
    </row>
    <row r="87" s="15" customFormat="true" ht="29.25" hidden="false" customHeight="true" outlineLevel="0" collapsed="false">
      <c r="A87" s="39" t="s">
        <v>97</v>
      </c>
      <c r="B87" s="21" t="s">
        <v>98</v>
      </c>
      <c r="C87" s="30" t="n">
        <v>9836.9</v>
      </c>
      <c r="D87" s="19" t="n">
        <v>9993</v>
      </c>
      <c r="E87" s="27" t="n">
        <v>10000</v>
      </c>
      <c r="F87" s="27" t="n">
        <v>10100</v>
      </c>
      <c r="G87" s="27" t="n">
        <v>10150</v>
      </c>
      <c r="H87" s="27" t="n">
        <v>10150</v>
      </c>
      <c r="I87" s="27" t="n">
        <v>10200</v>
      </c>
      <c r="J87" s="27" t="n">
        <v>10200</v>
      </c>
      <c r="K87" s="38" t="n">
        <v>10250</v>
      </c>
      <c r="L87" s="13"/>
      <c r="M87" s="13"/>
      <c r="N87" s="13"/>
      <c r="O87" s="13"/>
      <c r="P87" s="13"/>
      <c r="Q87" s="13"/>
      <c r="R87" s="13"/>
      <c r="S87" s="13"/>
      <c r="T87" s="13"/>
    </row>
    <row r="88" s="15" customFormat="true" ht="30" hidden="false" customHeight="true" outlineLevel="0" collapsed="false">
      <c r="A88" s="17" t="s">
        <v>99</v>
      </c>
      <c r="B88" s="17"/>
      <c r="C88" s="17"/>
      <c r="D88" s="16"/>
      <c r="E88" s="17"/>
      <c r="F88" s="17"/>
      <c r="G88" s="17"/>
      <c r="H88" s="17"/>
      <c r="I88" s="17"/>
      <c r="J88" s="17"/>
      <c r="K88" s="17"/>
      <c r="L88" s="13"/>
      <c r="M88" s="13"/>
      <c r="N88" s="13"/>
      <c r="O88" s="13"/>
      <c r="P88" s="13"/>
      <c r="Q88" s="13"/>
      <c r="R88" s="13"/>
      <c r="S88" s="13"/>
      <c r="T88" s="13"/>
    </row>
    <row r="89" s="15" customFormat="true" ht="66" hidden="false" customHeight="true" outlineLevel="0" collapsed="false">
      <c r="A89" s="14" t="s">
        <v>100</v>
      </c>
      <c r="B89" s="13" t="s">
        <v>101</v>
      </c>
      <c r="C89" s="19"/>
      <c r="D89" s="16"/>
      <c r="E89" s="13"/>
      <c r="F89" s="13"/>
      <c r="G89" s="13"/>
      <c r="H89" s="13"/>
      <c r="I89" s="13"/>
      <c r="J89" s="13"/>
      <c r="K89" s="13"/>
      <c r="L89" s="17"/>
      <c r="M89" s="17"/>
      <c r="N89" s="17"/>
      <c r="O89" s="17"/>
      <c r="P89" s="17"/>
      <c r="Q89" s="17"/>
      <c r="R89" s="17"/>
      <c r="S89" s="17"/>
      <c r="T89" s="17"/>
    </row>
    <row r="90" s="15" customFormat="true" ht="64.15" hidden="false" customHeight="false" outlineLevel="0" collapsed="false">
      <c r="A90" s="14" t="s">
        <v>102</v>
      </c>
      <c r="B90" s="13" t="s">
        <v>82</v>
      </c>
      <c r="C90" s="40"/>
      <c r="D90" s="16"/>
      <c r="E90" s="24"/>
      <c r="F90" s="24"/>
      <c r="G90" s="24"/>
      <c r="H90" s="24"/>
      <c r="I90" s="24"/>
      <c r="J90" s="24"/>
      <c r="K90" s="24"/>
      <c r="L90" s="13"/>
      <c r="M90" s="13"/>
      <c r="N90" s="13"/>
      <c r="O90" s="13"/>
      <c r="P90" s="13"/>
      <c r="Q90" s="13"/>
      <c r="R90" s="13"/>
      <c r="S90" s="13"/>
      <c r="T90" s="13"/>
    </row>
    <row r="91" s="15" customFormat="true" ht="32.8" hidden="false" customHeight="false" outlineLevel="0" collapsed="false">
      <c r="A91" s="14" t="s">
        <v>103</v>
      </c>
      <c r="B91" s="13" t="s">
        <v>104</v>
      </c>
      <c r="C91" s="19" t="n">
        <v>4.8</v>
      </c>
      <c r="D91" s="19" t="n">
        <v>5.6</v>
      </c>
      <c r="E91" s="13" t="n">
        <v>5.6</v>
      </c>
      <c r="F91" s="13" t="n">
        <v>5.65</v>
      </c>
      <c r="G91" s="13" t="n">
        <v>5.7</v>
      </c>
      <c r="H91" s="13" t="n">
        <v>5.74</v>
      </c>
      <c r="I91" s="13" t="n">
        <v>5.76</v>
      </c>
      <c r="J91" s="13" t="n">
        <v>5.78</v>
      </c>
      <c r="K91" s="13" t="n">
        <v>5.8</v>
      </c>
      <c r="L91" s="13"/>
      <c r="M91" s="13"/>
      <c r="N91" s="13"/>
      <c r="O91" s="13"/>
      <c r="P91" s="13"/>
      <c r="Q91" s="13"/>
      <c r="R91" s="13"/>
      <c r="S91" s="13"/>
      <c r="T91" s="13"/>
    </row>
    <row r="92" s="15" customFormat="true" ht="30" hidden="false" customHeight="true" outlineLevel="0" collapsed="false">
      <c r="A92" s="17" t="s">
        <v>105</v>
      </c>
      <c r="B92" s="17"/>
      <c r="C92" s="17"/>
      <c r="D92" s="16"/>
      <c r="E92" s="17"/>
      <c r="F92" s="17"/>
      <c r="G92" s="17"/>
      <c r="H92" s="17"/>
      <c r="I92" s="17"/>
      <c r="J92" s="17"/>
      <c r="K92" s="17"/>
      <c r="L92" s="13"/>
      <c r="M92" s="13"/>
      <c r="N92" s="13"/>
      <c r="O92" s="13"/>
      <c r="P92" s="13"/>
      <c r="Q92" s="13"/>
      <c r="R92" s="13"/>
      <c r="S92" s="13"/>
      <c r="T92" s="13"/>
    </row>
    <row r="93" s="15" customFormat="true" ht="31.5" hidden="false" customHeight="true" outlineLevel="0" collapsed="false">
      <c r="A93" s="14" t="s">
        <v>106</v>
      </c>
      <c r="B93" s="13" t="s">
        <v>107</v>
      </c>
      <c r="C93" s="19" t="n">
        <v>434.8</v>
      </c>
      <c r="D93" s="19" t="n">
        <v>532.7</v>
      </c>
      <c r="E93" s="13" t="n">
        <v>565.5</v>
      </c>
      <c r="F93" s="13" t="n">
        <v>585</v>
      </c>
      <c r="G93" s="13" t="n">
        <v>610.5</v>
      </c>
      <c r="H93" s="13" t="n">
        <v>620</v>
      </c>
      <c r="I93" s="13" t="n">
        <v>650</v>
      </c>
      <c r="J93" s="13" t="n">
        <v>680</v>
      </c>
      <c r="K93" s="13" t="n">
        <v>685</v>
      </c>
      <c r="L93" s="13"/>
      <c r="M93" s="13"/>
      <c r="N93" s="13"/>
      <c r="O93" s="13"/>
      <c r="P93" s="13"/>
      <c r="Q93" s="13"/>
      <c r="R93" s="13"/>
      <c r="S93" s="13"/>
      <c r="T93" s="13"/>
    </row>
    <row r="94" s="15" customFormat="true" ht="64.15" hidden="false" customHeight="false" outlineLevel="0" collapsed="false">
      <c r="A94" s="14" t="s">
        <v>108</v>
      </c>
      <c r="B94" s="13" t="s">
        <v>82</v>
      </c>
      <c r="C94" s="40" t="n">
        <f aca="false">C93/C93*100/107.6*100</f>
        <v>92.9368029739777</v>
      </c>
      <c r="D94" s="25" t="n">
        <f aca="false">D93/C93*100/107.3*100</f>
        <v>114.180894087629</v>
      </c>
      <c r="E94" s="41" t="n">
        <f aca="false">E93/D93*100/104.2*100</f>
        <v>101.878418241624</v>
      </c>
      <c r="F94" s="41" t="n">
        <f aca="false">F93/E93*100/103.1*100</f>
        <v>100.337803939931</v>
      </c>
      <c r="G94" s="41" t="n">
        <f aca="false">G93/E93*100/103.5*100</f>
        <v>104.3068209485</v>
      </c>
      <c r="H94" s="41" t="n">
        <f aca="false">H93/F93*100/103.5*100</f>
        <v>102.398942978653</v>
      </c>
      <c r="I94" s="24" t="n">
        <f aca="false">I93/G93*100/103.8*100</f>
        <v>102.572356907617</v>
      </c>
      <c r="J94" s="24" t="n">
        <f aca="false">J93/H93*100/103.8*100</f>
        <v>105.662253713717</v>
      </c>
      <c r="K94" s="24" t="n">
        <f aca="false">K93/I93*100/104*100</f>
        <v>101.331360946746</v>
      </c>
      <c r="L94" s="17"/>
      <c r="M94" s="17"/>
      <c r="N94" s="17"/>
      <c r="O94" s="17"/>
      <c r="P94" s="17"/>
      <c r="Q94" s="17"/>
      <c r="R94" s="17"/>
      <c r="S94" s="17"/>
      <c r="T94" s="17"/>
    </row>
    <row r="95" s="15" customFormat="true" ht="31.5" hidden="false" customHeight="true" outlineLevel="0" collapsed="false">
      <c r="A95" s="14" t="s">
        <v>109</v>
      </c>
      <c r="B95" s="13" t="s">
        <v>107</v>
      </c>
      <c r="C95" s="19" t="n">
        <v>370.07</v>
      </c>
      <c r="D95" s="19" t="n">
        <v>422.4</v>
      </c>
      <c r="E95" s="13" t="n">
        <v>465</v>
      </c>
      <c r="F95" s="13" t="n">
        <v>502</v>
      </c>
      <c r="G95" s="13" t="n">
        <v>510</v>
      </c>
      <c r="H95" s="13" t="n">
        <v>558</v>
      </c>
      <c r="I95" s="13" t="n">
        <v>565</v>
      </c>
      <c r="J95" s="13" t="n">
        <v>605</v>
      </c>
      <c r="K95" s="13" t="n">
        <v>610</v>
      </c>
      <c r="L95" s="13"/>
      <c r="M95" s="13"/>
      <c r="N95" s="13"/>
      <c r="O95" s="13"/>
      <c r="P95" s="13"/>
      <c r="Q95" s="13"/>
      <c r="R95" s="13"/>
      <c r="S95" s="13"/>
      <c r="T95" s="13"/>
    </row>
    <row r="96" s="15" customFormat="true" ht="64.15" hidden="false" customHeight="false" outlineLevel="0" collapsed="false">
      <c r="A96" s="14" t="s">
        <v>110</v>
      </c>
      <c r="B96" s="13" t="s">
        <v>82</v>
      </c>
      <c r="C96" s="40" t="n">
        <f aca="false">C95/C95*100/110.2*100</f>
        <v>90.7441016333938</v>
      </c>
      <c r="D96" s="25" t="n">
        <f aca="false">D95/C95*100/111.7*100</f>
        <v>102.184931065934</v>
      </c>
      <c r="E96" s="24" t="n">
        <f aca="false">E95/D95*100/108.3*100</f>
        <v>101.648409300764</v>
      </c>
      <c r="F96" s="24" t="n">
        <f aca="false">F95/E95*100/105.4*100</f>
        <v>102.425986003142</v>
      </c>
      <c r="G96" s="24" t="n">
        <f aca="false">G95/E95*100/105.2*100</f>
        <v>104.256102048326</v>
      </c>
      <c r="H96" s="24" t="n">
        <f aca="false">H95/F95*100/104.8*100</f>
        <v>106.064292448526</v>
      </c>
      <c r="I96" s="24" t="n">
        <f aca="false">I95/G95*100/104.7*100</f>
        <v>105.811187894451</v>
      </c>
      <c r="J96" s="24" t="n">
        <f aca="false">J95/H95*100/104*100</f>
        <v>104.25282602702</v>
      </c>
      <c r="K96" s="24" t="n">
        <f aca="false">K95/I95*100/104.1*100</f>
        <v>103.712393631039</v>
      </c>
      <c r="L96" s="13"/>
      <c r="M96" s="13"/>
      <c r="N96" s="13"/>
      <c r="O96" s="13"/>
      <c r="P96" s="13"/>
      <c r="Q96" s="13"/>
      <c r="R96" s="13"/>
      <c r="S96" s="13"/>
      <c r="T96" s="13"/>
    </row>
    <row r="97" s="15" customFormat="true" ht="30" hidden="false" customHeight="true" outlineLevel="0" collapsed="false">
      <c r="A97" s="42" t="s">
        <v>111</v>
      </c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13"/>
      <c r="M97" s="13"/>
      <c r="N97" s="13"/>
      <c r="O97" s="13"/>
      <c r="P97" s="13"/>
      <c r="Q97" s="13"/>
      <c r="R97" s="13"/>
      <c r="S97" s="13"/>
      <c r="T97" s="13"/>
    </row>
    <row r="98" s="15" customFormat="true" ht="72" hidden="false" customHeight="true" outlineLevel="0" collapsed="false">
      <c r="A98" s="14" t="s">
        <v>112</v>
      </c>
      <c r="B98" s="13" t="s">
        <v>113</v>
      </c>
      <c r="C98" s="19" t="n">
        <v>16</v>
      </c>
      <c r="D98" s="19" t="n">
        <v>21</v>
      </c>
      <c r="E98" s="13" t="n">
        <v>21</v>
      </c>
      <c r="F98" s="13" t="n">
        <v>21</v>
      </c>
      <c r="G98" s="13" t="n">
        <v>21</v>
      </c>
      <c r="H98" s="13" t="n">
        <v>21</v>
      </c>
      <c r="I98" s="13" t="n">
        <v>21</v>
      </c>
      <c r="J98" s="13" t="n">
        <v>21</v>
      </c>
      <c r="K98" s="13" t="n">
        <v>21</v>
      </c>
      <c r="L98" s="17"/>
      <c r="M98" s="17"/>
      <c r="N98" s="17"/>
      <c r="O98" s="17"/>
      <c r="P98" s="17"/>
      <c r="Q98" s="17"/>
      <c r="R98" s="17"/>
      <c r="S98" s="17"/>
      <c r="T98" s="17"/>
    </row>
    <row r="99" s="15" customFormat="true" ht="108.75" hidden="false" customHeight="true" outlineLevel="0" collapsed="false">
      <c r="A99" s="14" t="s">
        <v>114</v>
      </c>
      <c r="B99" s="13" t="s">
        <v>14</v>
      </c>
      <c r="C99" s="19" t="n">
        <v>0.422</v>
      </c>
      <c r="D99" s="19" t="n">
        <v>0.383</v>
      </c>
      <c r="E99" s="13" t="n">
        <v>0.384</v>
      </c>
      <c r="F99" s="13" t="n">
        <v>0.385</v>
      </c>
      <c r="G99" s="13" t="n">
        <v>0.386</v>
      </c>
      <c r="H99" s="13" t="n">
        <v>0.387</v>
      </c>
      <c r="I99" s="13" t="n">
        <v>0.387</v>
      </c>
      <c r="J99" s="13" t="n">
        <v>0.388</v>
      </c>
      <c r="K99" s="13" t="n">
        <v>0.389</v>
      </c>
      <c r="L99" s="21"/>
      <c r="M99" s="39"/>
      <c r="N99" s="21"/>
      <c r="O99" s="39"/>
      <c r="P99" s="21"/>
      <c r="Q99" s="39"/>
      <c r="R99" s="21"/>
      <c r="S99" s="39"/>
      <c r="T99" s="21"/>
    </row>
    <row r="100" s="15" customFormat="true" ht="32.3" hidden="false" customHeight="false" outlineLevel="0" collapsed="false">
      <c r="A100" s="14" t="s">
        <v>115</v>
      </c>
      <c r="B100" s="13" t="s">
        <v>116</v>
      </c>
      <c r="C100" s="13"/>
      <c r="D100" s="16"/>
      <c r="E100" s="13"/>
      <c r="F100" s="13"/>
      <c r="G100" s="13"/>
      <c r="H100" s="13"/>
      <c r="I100" s="13"/>
      <c r="J100" s="13"/>
      <c r="K100" s="13"/>
      <c r="L100" s="21"/>
      <c r="M100" s="39"/>
      <c r="N100" s="21"/>
      <c r="O100" s="39"/>
      <c r="P100" s="21"/>
      <c r="Q100" s="39"/>
      <c r="R100" s="21"/>
      <c r="S100" s="39"/>
      <c r="T100" s="21"/>
    </row>
    <row r="101" s="15" customFormat="true" ht="30" hidden="false" customHeight="true" outlineLevel="0" collapsed="false">
      <c r="A101" s="17" t="s">
        <v>117</v>
      </c>
      <c r="B101" s="17"/>
      <c r="C101" s="17"/>
      <c r="D101" s="16"/>
      <c r="E101" s="17"/>
      <c r="F101" s="17"/>
      <c r="G101" s="17"/>
      <c r="H101" s="17"/>
      <c r="I101" s="17"/>
      <c r="J101" s="17"/>
      <c r="K101" s="17"/>
      <c r="L101" s="21"/>
      <c r="M101" s="39"/>
      <c r="N101" s="21"/>
      <c r="O101" s="39"/>
      <c r="P101" s="21"/>
      <c r="Q101" s="39"/>
      <c r="R101" s="21"/>
      <c r="S101" s="39"/>
      <c r="T101" s="21"/>
      <c r="U101" s="43"/>
    </row>
    <row r="102" s="15" customFormat="true" ht="48.5" hidden="false" customHeight="false" outlineLevel="0" collapsed="false">
      <c r="A102" s="39" t="s">
        <v>118</v>
      </c>
      <c r="B102" s="21" t="s">
        <v>119</v>
      </c>
      <c r="C102" s="19" t="n">
        <v>855</v>
      </c>
      <c r="D102" s="19" t="n">
        <v>1114.4</v>
      </c>
      <c r="E102" s="44" t="n">
        <v>3120.5</v>
      </c>
      <c r="F102" s="21" t="n">
        <v>1155</v>
      </c>
      <c r="G102" s="44" t="n">
        <v>1158</v>
      </c>
      <c r="H102" s="21" t="n">
        <v>1161</v>
      </c>
      <c r="I102" s="44" t="n">
        <v>1163</v>
      </c>
      <c r="J102" s="21" t="n">
        <v>1166</v>
      </c>
      <c r="K102" s="44" t="n">
        <v>1170</v>
      </c>
      <c r="L102" s="21"/>
      <c r="M102" s="39"/>
      <c r="N102" s="21"/>
      <c r="O102" s="39"/>
      <c r="P102" s="21"/>
      <c r="Q102" s="39"/>
      <c r="R102" s="21"/>
      <c r="S102" s="39"/>
      <c r="T102" s="21"/>
      <c r="U102" s="14"/>
    </row>
    <row r="103" s="15" customFormat="true" ht="64.15" hidden="false" customHeight="false" outlineLevel="0" collapsed="false">
      <c r="A103" s="39" t="s">
        <v>120</v>
      </c>
      <c r="B103" s="21" t="s">
        <v>121</v>
      </c>
      <c r="C103" s="45" t="n">
        <f aca="false">C102/C102*100/108.1*100</f>
        <v>92.5069380203515</v>
      </c>
      <c r="D103" s="25" t="n">
        <f aca="false">D102/C102*100/109.3*100</f>
        <v>119.249022220082</v>
      </c>
      <c r="E103" s="22" t="n">
        <f aca="false">E102/D102*100/106.5*100</f>
        <v>262.925964497201</v>
      </c>
      <c r="F103" s="46" t="n">
        <f aca="false">F102/E102*100/105.5*100</f>
        <v>35.0836958775139</v>
      </c>
      <c r="G103" s="22" t="n">
        <f aca="false">G102/E102*100/105*100</f>
        <v>35.3423215144093</v>
      </c>
      <c r="H103" s="46" t="n">
        <f aca="false">H102/F102*100/104.6*100</f>
        <v>96.0989297509374</v>
      </c>
      <c r="I103" s="22" t="n">
        <f aca="false">I102/G102*100/104.1*100</f>
        <v>96.4762525736679</v>
      </c>
      <c r="J103" s="46" t="n">
        <f aca="false">J102/H102*100/104.5*100</f>
        <v>96.1058978194841</v>
      </c>
      <c r="K103" s="22" t="n">
        <f aca="false">K102/I102*100/104.1*100</f>
        <v>96.6396653789638</v>
      </c>
      <c r="L103" s="13"/>
      <c r="M103" s="47"/>
      <c r="N103" s="13"/>
      <c r="O103" s="47"/>
      <c r="P103" s="13"/>
      <c r="Q103" s="47"/>
      <c r="R103" s="13"/>
      <c r="S103" s="47"/>
      <c r="T103" s="13"/>
    </row>
    <row r="104" s="15" customFormat="true" ht="107.25" hidden="false" customHeight="true" outlineLevel="0" collapsed="false">
      <c r="A104" s="39" t="s">
        <v>122</v>
      </c>
      <c r="B104" s="21" t="s">
        <v>29</v>
      </c>
      <c r="C104" s="19" t="n">
        <v>148</v>
      </c>
      <c r="D104" s="19" t="n">
        <v>178.6</v>
      </c>
      <c r="E104" s="44" t="n">
        <v>179</v>
      </c>
      <c r="F104" s="21" t="n">
        <v>179.5</v>
      </c>
      <c r="G104" s="44" t="n">
        <v>180</v>
      </c>
      <c r="H104" s="21" t="n">
        <v>181</v>
      </c>
      <c r="I104" s="44" t="n">
        <v>182</v>
      </c>
      <c r="J104" s="21" t="n">
        <v>182.5</v>
      </c>
      <c r="K104" s="44" t="n">
        <v>183</v>
      </c>
      <c r="L104" s="13"/>
      <c r="M104" s="20"/>
      <c r="N104" s="13"/>
      <c r="O104" s="20"/>
      <c r="P104" s="13"/>
      <c r="Q104" s="20"/>
      <c r="R104" s="13"/>
      <c r="S104" s="20"/>
      <c r="T104" s="13"/>
    </row>
    <row r="105" s="15" customFormat="true" ht="64.15" hidden="false" customHeight="false" outlineLevel="0" collapsed="false">
      <c r="A105" s="39" t="s">
        <v>123</v>
      </c>
      <c r="B105" s="21" t="s">
        <v>121</v>
      </c>
      <c r="C105" s="45" t="n">
        <f aca="false">C104/C104*100/108.1*100</f>
        <v>92.5069380203515</v>
      </c>
      <c r="D105" s="25" t="n">
        <f aca="false">D104/C104*100/109.3*100</f>
        <v>110.407754506565</v>
      </c>
      <c r="E105" s="22" t="n">
        <f aca="false">E104/D104*100/106.5*100</f>
        <v>94.1070086063225</v>
      </c>
      <c r="F105" s="46" t="n">
        <f aca="false">F104/E104*100/105.3*100</f>
        <v>95.2320319173206</v>
      </c>
      <c r="G105" s="22" t="n">
        <f aca="false">G104/E104*100/105*100</f>
        <v>95.7701516360734</v>
      </c>
      <c r="H105" s="46" t="n">
        <f aca="false">H104/F104*100/104.6*100</f>
        <v>96.401199422658</v>
      </c>
      <c r="I105" s="22" t="n">
        <f aca="false">I104/G104*100/104.1*100</f>
        <v>97.1288291173018</v>
      </c>
      <c r="J105" s="46" t="n">
        <f aca="false">J104/H104*100/104.5*100</f>
        <v>96.4868222792038</v>
      </c>
      <c r="K105" s="22" t="n">
        <f aca="false">K104/I104*100/104.1*100</f>
        <v>96.5892896728632</v>
      </c>
      <c r="L105" s="13"/>
      <c r="M105" s="20"/>
      <c r="N105" s="13"/>
      <c r="O105" s="20"/>
      <c r="P105" s="13"/>
      <c r="Q105" s="20"/>
      <c r="R105" s="13"/>
      <c r="S105" s="20"/>
      <c r="T105" s="13"/>
    </row>
    <row r="106" s="15" customFormat="true" ht="32.3" hidden="false" customHeight="false" outlineLevel="0" collapsed="false">
      <c r="A106" s="47" t="s">
        <v>124</v>
      </c>
      <c r="B106" s="13"/>
      <c r="C106" s="47"/>
      <c r="D106" s="13"/>
      <c r="E106" s="48"/>
      <c r="F106" s="13"/>
      <c r="G106" s="47"/>
      <c r="H106" s="13"/>
      <c r="I106" s="47"/>
      <c r="J106" s="13"/>
      <c r="K106" s="47"/>
      <c r="L106" s="13"/>
      <c r="M106" s="20"/>
      <c r="N106" s="13"/>
      <c r="O106" s="20"/>
      <c r="P106" s="13"/>
      <c r="Q106" s="20"/>
      <c r="R106" s="13"/>
      <c r="S106" s="20"/>
      <c r="T106" s="13"/>
    </row>
    <row r="107" s="15" customFormat="true" ht="17.35" hidden="false" customHeight="false" outlineLevel="0" collapsed="false">
      <c r="A107" s="20" t="s">
        <v>125</v>
      </c>
      <c r="B107" s="13" t="s">
        <v>126</v>
      </c>
      <c r="C107" s="20"/>
      <c r="D107" s="13"/>
      <c r="E107" s="49"/>
      <c r="F107" s="13"/>
      <c r="G107" s="20"/>
      <c r="H107" s="13"/>
      <c r="I107" s="20"/>
      <c r="J107" s="13"/>
      <c r="K107" s="20"/>
      <c r="L107" s="13"/>
      <c r="M107" s="20"/>
      <c r="N107" s="13"/>
      <c r="O107" s="20"/>
      <c r="P107" s="13"/>
      <c r="Q107" s="20"/>
      <c r="R107" s="13"/>
      <c r="S107" s="20"/>
      <c r="T107" s="13"/>
    </row>
    <row r="108" s="15" customFormat="true" ht="17.35" hidden="false" customHeight="false" outlineLevel="0" collapsed="false">
      <c r="A108" s="20" t="s">
        <v>127</v>
      </c>
      <c r="B108" s="13" t="s">
        <v>126</v>
      </c>
      <c r="C108" s="20"/>
      <c r="D108" s="13"/>
      <c r="E108" s="49"/>
      <c r="F108" s="13"/>
      <c r="G108" s="20"/>
      <c r="H108" s="13"/>
      <c r="I108" s="20"/>
      <c r="J108" s="13"/>
      <c r="K108" s="20"/>
      <c r="L108" s="13"/>
      <c r="M108" s="20"/>
      <c r="N108" s="13"/>
      <c r="O108" s="20"/>
      <c r="P108" s="13"/>
      <c r="Q108" s="20"/>
      <c r="R108" s="13"/>
      <c r="S108" s="20"/>
      <c r="T108" s="13"/>
    </row>
    <row r="109" s="15" customFormat="true" ht="17.35" hidden="false" customHeight="false" outlineLevel="0" collapsed="false">
      <c r="A109" s="20" t="s">
        <v>128</v>
      </c>
      <c r="B109" s="13" t="s">
        <v>126</v>
      </c>
      <c r="C109" s="20"/>
      <c r="D109" s="13"/>
      <c r="E109" s="49"/>
      <c r="F109" s="13"/>
      <c r="G109" s="20"/>
      <c r="H109" s="13"/>
      <c r="I109" s="20"/>
      <c r="J109" s="13"/>
      <c r="K109" s="20"/>
      <c r="L109" s="13"/>
      <c r="M109" s="20"/>
      <c r="N109" s="13"/>
      <c r="O109" s="20"/>
      <c r="P109" s="13"/>
      <c r="Q109" s="20"/>
      <c r="R109" s="13"/>
      <c r="S109" s="20"/>
      <c r="T109" s="13"/>
    </row>
    <row r="110" s="15" customFormat="true" ht="17.35" hidden="false" customHeight="false" outlineLevel="0" collapsed="false">
      <c r="A110" s="20" t="s">
        <v>129</v>
      </c>
      <c r="B110" s="13" t="s">
        <v>126</v>
      </c>
      <c r="C110" s="20"/>
      <c r="D110" s="13"/>
      <c r="E110" s="49"/>
      <c r="F110" s="13"/>
      <c r="G110" s="20"/>
      <c r="H110" s="13"/>
      <c r="I110" s="20"/>
      <c r="J110" s="13"/>
      <c r="K110" s="20"/>
      <c r="L110" s="13"/>
      <c r="M110" s="20"/>
      <c r="N110" s="13"/>
      <c r="O110" s="20"/>
      <c r="P110" s="13"/>
      <c r="Q110" s="20"/>
      <c r="R110" s="13"/>
      <c r="S110" s="20"/>
      <c r="T110" s="13"/>
    </row>
    <row r="111" s="15" customFormat="true" ht="17.35" hidden="false" customHeight="false" outlineLevel="0" collapsed="false">
      <c r="A111" s="20" t="s">
        <v>130</v>
      </c>
      <c r="B111" s="13" t="s">
        <v>126</v>
      </c>
      <c r="C111" s="20"/>
      <c r="D111" s="13"/>
      <c r="E111" s="49"/>
      <c r="F111" s="13"/>
      <c r="G111" s="20"/>
      <c r="H111" s="13"/>
      <c r="I111" s="20"/>
      <c r="J111" s="13"/>
      <c r="K111" s="20"/>
      <c r="L111" s="13"/>
      <c r="M111" s="20"/>
      <c r="N111" s="13"/>
      <c r="O111" s="20"/>
      <c r="P111" s="13"/>
      <c r="Q111" s="20"/>
      <c r="R111" s="13"/>
      <c r="S111" s="20"/>
      <c r="T111" s="13"/>
    </row>
    <row r="112" s="15" customFormat="true" ht="17.35" hidden="false" customHeight="false" outlineLevel="0" collapsed="false">
      <c r="A112" s="20" t="s">
        <v>131</v>
      </c>
      <c r="B112" s="13" t="s">
        <v>126</v>
      </c>
      <c r="C112" s="13" t="n">
        <v>60.1</v>
      </c>
      <c r="D112" s="19" t="n">
        <v>103.3</v>
      </c>
      <c r="E112" s="49" t="n">
        <v>104</v>
      </c>
      <c r="F112" s="13" t="n">
        <v>104.5</v>
      </c>
      <c r="G112" s="49" t="n">
        <v>105</v>
      </c>
      <c r="H112" s="13" t="n">
        <v>105.6</v>
      </c>
      <c r="I112" s="49" t="n">
        <v>105.9</v>
      </c>
      <c r="J112" s="13" t="n">
        <v>106</v>
      </c>
      <c r="K112" s="49" t="n">
        <v>106.5</v>
      </c>
      <c r="L112" s="13"/>
      <c r="M112" s="20"/>
      <c r="N112" s="13"/>
      <c r="O112" s="20"/>
      <c r="P112" s="13"/>
      <c r="Q112" s="20"/>
      <c r="R112" s="13"/>
      <c r="S112" s="20"/>
      <c r="T112" s="13"/>
    </row>
    <row r="113" s="15" customFormat="true" ht="17.35" hidden="false" customHeight="false" outlineLevel="0" collapsed="false">
      <c r="A113" s="20" t="s">
        <v>132</v>
      </c>
      <c r="B113" s="13" t="s">
        <v>126</v>
      </c>
      <c r="C113" s="13"/>
      <c r="D113" s="16"/>
      <c r="E113" s="49"/>
      <c r="F113" s="13"/>
      <c r="G113" s="20"/>
      <c r="H113" s="13"/>
      <c r="I113" s="20"/>
      <c r="J113" s="13"/>
      <c r="K113" s="20"/>
      <c r="L113" s="13"/>
      <c r="M113" s="20"/>
      <c r="N113" s="13"/>
      <c r="O113" s="20"/>
      <c r="P113" s="13"/>
      <c r="Q113" s="20"/>
      <c r="R113" s="13"/>
      <c r="S113" s="20"/>
      <c r="T113" s="13"/>
    </row>
    <row r="114" s="15" customFormat="true" ht="32.3" hidden="false" customHeight="false" outlineLevel="0" collapsed="false">
      <c r="A114" s="20" t="s">
        <v>133</v>
      </c>
      <c r="B114" s="13" t="s">
        <v>126</v>
      </c>
      <c r="C114" s="13"/>
      <c r="D114" s="16"/>
      <c r="E114" s="20"/>
      <c r="F114" s="13"/>
      <c r="G114" s="20"/>
      <c r="H114" s="13"/>
      <c r="I114" s="20"/>
      <c r="J114" s="13"/>
      <c r="K114" s="20"/>
      <c r="L114" s="17"/>
      <c r="M114" s="17"/>
      <c r="N114" s="17"/>
      <c r="O114" s="17"/>
      <c r="P114" s="17"/>
      <c r="Q114" s="17"/>
      <c r="R114" s="17"/>
      <c r="S114" s="17"/>
      <c r="T114" s="17"/>
    </row>
    <row r="115" s="15" customFormat="true" ht="17.35" hidden="false" customHeight="false" outlineLevel="0" collapsed="false">
      <c r="A115" s="20" t="s">
        <v>134</v>
      </c>
      <c r="B115" s="13" t="s">
        <v>126</v>
      </c>
      <c r="C115" s="13"/>
      <c r="D115" s="16"/>
      <c r="E115" s="20"/>
      <c r="F115" s="13"/>
      <c r="G115" s="20"/>
      <c r="H115" s="13"/>
      <c r="I115" s="20"/>
      <c r="J115" s="13"/>
      <c r="K115" s="20"/>
      <c r="L115" s="13"/>
      <c r="M115" s="13"/>
      <c r="N115" s="13"/>
      <c r="O115" s="13"/>
      <c r="P115" s="13"/>
      <c r="Q115" s="13"/>
      <c r="R115" s="13"/>
      <c r="S115" s="13"/>
      <c r="T115" s="13"/>
    </row>
    <row r="116" s="15" customFormat="true" ht="17.35" hidden="false" customHeight="false" outlineLevel="0" collapsed="false">
      <c r="A116" s="20" t="s">
        <v>135</v>
      </c>
      <c r="B116" s="13" t="s">
        <v>126</v>
      </c>
      <c r="C116" s="13"/>
      <c r="D116" s="16"/>
      <c r="E116" s="20"/>
      <c r="F116" s="13"/>
      <c r="G116" s="20"/>
      <c r="H116" s="13"/>
      <c r="I116" s="20"/>
      <c r="J116" s="13"/>
      <c r="K116" s="20"/>
      <c r="L116" s="13"/>
      <c r="M116" s="13"/>
      <c r="N116" s="13"/>
      <c r="O116" s="13"/>
      <c r="P116" s="13"/>
      <c r="Q116" s="13"/>
      <c r="R116" s="13"/>
      <c r="S116" s="13"/>
      <c r="T116" s="13"/>
    </row>
    <row r="117" s="15" customFormat="true" ht="30" hidden="false" customHeight="true" outlineLevel="0" collapsed="false">
      <c r="A117" s="17" t="s">
        <v>136</v>
      </c>
      <c r="B117" s="17"/>
      <c r="C117" s="17"/>
      <c r="D117" s="16"/>
      <c r="E117" s="17"/>
      <c r="F117" s="17"/>
      <c r="G117" s="17"/>
      <c r="H117" s="17"/>
      <c r="I117" s="17"/>
      <c r="J117" s="17"/>
      <c r="K117" s="17"/>
      <c r="L117" s="13"/>
      <c r="M117" s="13"/>
      <c r="N117" s="13"/>
      <c r="O117" s="13"/>
      <c r="P117" s="13"/>
      <c r="Q117" s="13"/>
      <c r="R117" s="13"/>
      <c r="S117" s="13"/>
      <c r="T117" s="13"/>
    </row>
    <row r="118" s="15" customFormat="true" ht="17.35" hidden="false" customHeight="false" outlineLevel="0" collapsed="false">
      <c r="A118" s="50" t="s">
        <v>137</v>
      </c>
      <c r="B118" s="13" t="s">
        <v>138</v>
      </c>
      <c r="C118" s="23" t="n">
        <v>1536.52</v>
      </c>
      <c r="D118" s="51" t="n">
        <v>1482.05</v>
      </c>
      <c r="E118" s="51" t="n">
        <v>1770.2</v>
      </c>
      <c r="F118" s="51" t="n">
        <v>1610.91</v>
      </c>
      <c r="G118" s="51" t="n">
        <v>1633.36</v>
      </c>
      <c r="H118" s="51" t="n">
        <v>1463</v>
      </c>
      <c r="I118" s="51" t="n">
        <v>1471.54</v>
      </c>
      <c r="J118" s="51" t="n">
        <v>1463</v>
      </c>
      <c r="K118" s="51" t="n">
        <v>1471.54</v>
      </c>
      <c r="L118" s="13"/>
      <c r="M118" s="13"/>
      <c r="N118" s="13"/>
      <c r="O118" s="13"/>
      <c r="P118" s="13"/>
      <c r="Q118" s="13"/>
      <c r="R118" s="13"/>
      <c r="S118" s="13"/>
      <c r="T118" s="13"/>
    </row>
    <row r="119" s="15" customFormat="true" ht="17.35" hidden="false" customHeight="false" outlineLevel="0" collapsed="false">
      <c r="A119" s="50" t="s">
        <v>139</v>
      </c>
      <c r="B119" s="13" t="s">
        <v>138</v>
      </c>
      <c r="C119" s="19" t="n">
        <v>250.62</v>
      </c>
      <c r="D119" s="51" t="n">
        <v>266.15</v>
      </c>
      <c r="E119" s="51" t="n">
        <v>277.67</v>
      </c>
      <c r="F119" s="51" t="n">
        <v>299.9</v>
      </c>
      <c r="G119" s="51" t="n">
        <v>300.87</v>
      </c>
      <c r="H119" s="51" t="n">
        <v>316.5</v>
      </c>
      <c r="I119" s="51" t="n">
        <v>318.66</v>
      </c>
      <c r="J119" s="51" t="n">
        <v>316.5</v>
      </c>
      <c r="K119" s="51" t="n">
        <v>318.66</v>
      </c>
      <c r="L119" s="13"/>
      <c r="M119" s="13"/>
      <c r="N119" s="13"/>
      <c r="O119" s="13"/>
      <c r="P119" s="13"/>
      <c r="Q119" s="13"/>
      <c r="R119" s="13"/>
      <c r="S119" s="13"/>
      <c r="T119" s="13"/>
    </row>
    <row r="120" s="15" customFormat="true" ht="64.15" hidden="false" customHeight="false" outlineLevel="0" collapsed="false">
      <c r="A120" s="50" t="s">
        <v>140</v>
      </c>
      <c r="B120" s="13" t="s">
        <v>138</v>
      </c>
      <c r="C120" s="19" t="n">
        <v>207.76</v>
      </c>
      <c r="D120" s="51" t="n">
        <v>227.11</v>
      </c>
      <c r="E120" s="51" t="n">
        <v>241.41</v>
      </c>
      <c r="F120" s="51" t="n">
        <v>264.51</v>
      </c>
      <c r="G120" s="51" t="n">
        <v>265.05</v>
      </c>
      <c r="H120" s="51" t="n">
        <v>281.1</v>
      </c>
      <c r="I120" s="51" t="n">
        <v>282.83</v>
      </c>
      <c r="J120" s="51" t="n">
        <v>281.1</v>
      </c>
      <c r="K120" s="51" t="n">
        <v>282.83</v>
      </c>
      <c r="L120" s="13"/>
      <c r="M120" s="13"/>
      <c r="N120" s="13"/>
      <c r="O120" s="13"/>
      <c r="P120" s="13"/>
      <c r="Q120" s="13"/>
      <c r="R120" s="13"/>
      <c r="S120" s="13"/>
      <c r="T120" s="13"/>
    </row>
    <row r="121" s="15" customFormat="true" ht="17.35" hidden="false" customHeight="false" outlineLevel="0" collapsed="false">
      <c r="A121" s="52" t="s">
        <v>141</v>
      </c>
      <c r="B121" s="13" t="s">
        <v>138</v>
      </c>
      <c r="C121" s="19"/>
      <c r="D121" s="51"/>
      <c r="E121" s="51"/>
      <c r="F121" s="51"/>
      <c r="G121" s="51"/>
      <c r="H121" s="51"/>
      <c r="I121" s="51"/>
      <c r="J121" s="51"/>
      <c r="K121" s="51"/>
      <c r="L121" s="13"/>
      <c r="M121" s="13"/>
      <c r="N121" s="13"/>
      <c r="O121" s="13"/>
      <c r="P121" s="13"/>
      <c r="Q121" s="13"/>
      <c r="R121" s="13"/>
      <c r="S121" s="13"/>
      <c r="T121" s="13"/>
    </row>
    <row r="122" s="15" customFormat="true" ht="17.35" hidden="false" customHeight="false" outlineLevel="0" collapsed="false">
      <c r="A122" s="52" t="s">
        <v>142</v>
      </c>
      <c r="B122" s="13" t="s">
        <v>138</v>
      </c>
      <c r="C122" s="19" t="n">
        <v>112.41</v>
      </c>
      <c r="D122" s="51" t="n">
        <v>118.73</v>
      </c>
      <c r="E122" s="51" t="n">
        <v>135.51</v>
      </c>
      <c r="F122" s="51" t="n">
        <v>146.44</v>
      </c>
      <c r="G122" s="51" t="n">
        <v>147.18</v>
      </c>
      <c r="H122" s="51" t="n">
        <v>157.74</v>
      </c>
      <c r="I122" s="51" t="n">
        <v>158.54</v>
      </c>
      <c r="J122" s="51" t="n">
        <v>157.74</v>
      </c>
      <c r="K122" s="51" t="n">
        <v>158.54</v>
      </c>
      <c r="L122" s="13"/>
      <c r="M122" s="13"/>
      <c r="N122" s="13"/>
      <c r="O122" s="13"/>
      <c r="P122" s="13"/>
      <c r="Q122" s="13"/>
      <c r="R122" s="13"/>
      <c r="S122" s="13"/>
      <c r="T122" s="13"/>
    </row>
    <row r="123" s="15" customFormat="true" ht="17.35" hidden="false" customHeight="false" outlineLevel="0" collapsed="false">
      <c r="A123" s="52" t="s">
        <v>143</v>
      </c>
      <c r="B123" s="13" t="s">
        <v>138</v>
      </c>
      <c r="C123" s="19"/>
      <c r="D123" s="51"/>
      <c r="E123" s="51"/>
      <c r="F123" s="51"/>
      <c r="G123" s="51"/>
      <c r="H123" s="51"/>
      <c r="I123" s="51"/>
      <c r="J123" s="51"/>
      <c r="K123" s="51"/>
      <c r="L123" s="26"/>
      <c r="M123" s="26"/>
      <c r="N123" s="26"/>
      <c r="O123" s="26"/>
      <c r="P123" s="26"/>
      <c r="Q123" s="26"/>
      <c r="R123" s="26"/>
      <c r="S123" s="26"/>
      <c r="T123" s="26"/>
    </row>
    <row r="124" s="15" customFormat="true" ht="17.35" hidden="false" customHeight="false" outlineLevel="0" collapsed="false">
      <c r="A124" s="52" t="s">
        <v>144</v>
      </c>
      <c r="B124" s="13" t="s">
        <v>138</v>
      </c>
      <c r="C124" s="19" t="n">
        <v>18.45</v>
      </c>
      <c r="D124" s="51" t="n">
        <v>18.8</v>
      </c>
      <c r="E124" s="51" t="n">
        <v>19.86</v>
      </c>
      <c r="F124" s="51" t="n">
        <v>27.12</v>
      </c>
      <c r="G124" s="51" t="n">
        <v>27.4</v>
      </c>
      <c r="H124" s="51" t="n">
        <v>28.29</v>
      </c>
      <c r="I124" s="51" t="n">
        <v>28.58</v>
      </c>
      <c r="J124" s="51" t="n">
        <v>28.29</v>
      </c>
      <c r="K124" s="51" t="n">
        <v>28.58</v>
      </c>
      <c r="L124" s="26"/>
      <c r="M124" s="26"/>
      <c r="N124" s="26"/>
      <c r="O124" s="26"/>
      <c r="P124" s="26"/>
      <c r="Q124" s="26"/>
      <c r="R124" s="26"/>
      <c r="S124" s="26"/>
      <c r="T124" s="26"/>
    </row>
    <row r="125" s="15" customFormat="true" ht="32.8" hidden="false" customHeight="false" outlineLevel="0" collapsed="false">
      <c r="A125" s="52" t="s">
        <v>145</v>
      </c>
      <c r="B125" s="13" t="s">
        <v>138</v>
      </c>
      <c r="C125" s="19" t="n">
        <v>9.83</v>
      </c>
      <c r="D125" s="51" t="n">
        <v>10.94</v>
      </c>
      <c r="E125" s="51" t="n">
        <v>10.82</v>
      </c>
      <c r="F125" s="51" t="n">
        <v>11.53</v>
      </c>
      <c r="G125" s="51" t="n">
        <v>11.59</v>
      </c>
      <c r="H125" s="51" t="n">
        <v>12.53</v>
      </c>
      <c r="I125" s="51" t="n">
        <v>12.6</v>
      </c>
      <c r="J125" s="51" t="n">
        <v>12.53</v>
      </c>
      <c r="K125" s="51" t="n">
        <v>12.6</v>
      </c>
      <c r="L125" s="26"/>
      <c r="M125" s="26"/>
      <c r="N125" s="26"/>
      <c r="O125" s="26"/>
      <c r="P125" s="26"/>
      <c r="Q125" s="26"/>
      <c r="R125" s="26"/>
      <c r="S125" s="26"/>
      <c r="T125" s="26"/>
    </row>
    <row r="126" s="15" customFormat="true" ht="17.35" hidden="false" customHeight="false" outlineLevel="0" collapsed="false">
      <c r="A126" s="52" t="s">
        <v>146</v>
      </c>
      <c r="B126" s="13" t="s">
        <v>138</v>
      </c>
      <c r="C126" s="19" t="n">
        <v>6.09</v>
      </c>
      <c r="D126" s="51" t="n">
        <v>5.25</v>
      </c>
      <c r="E126" s="51" t="n">
        <v>5.82</v>
      </c>
      <c r="F126" s="51" t="n">
        <v>5.93</v>
      </c>
      <c r="G126" s="51" t="n">
        <v>5.98</v>
      </c>
      <c r="H126" s="51" t="n">
        <v>6.1</v>
      </c>
      <c r="I126" s="51" t="n">
        <v>6.15</v>
      </c>
      <c r="J126" s="51" t="n">
        <v>6.1</v>
      </c>
      <c r="K126" s="51" t="n">
        <v>6.15</v>
      </c>
      <c r="L126" s="26"/>
      <c r="M126" s="26"/>
      <c r="N126" s="26"/>
      <c r="O126" s="26"/>
      <c r="P126" s="26"/>
      <c r="Q126" s="26"/>
      <c r="R126" s="26"/>
      <c r="S126" s="26"/>
      <c r="T126" s="26"/>
    </row>
    <row r="127" s="15" customFormat="true" ht="17.35" hidden="false" customHeight="false" outlineLevel="0" collapsed="false">
      <c r="A127" s="52" t="s">
        <v>147</v>
      </c>
      <c r="B127" s="13" t="s">
        <v>138</v>
      </c>
      <c r="C127" s="19"/>
      <c r="D127" s="51"/>
      <c r="E127" s="51"/>
      <c r="F127" s="51"/>
      <c r="G127" s="51"/>
      <c r="H127" s="51"/>
      <c r="I127" s="51"/>
      <c r="J127" s="51"/>
      <c r="K127" s="51"/>
      <c r="L127" s="26"/>
      <c r="M127" s="26"/>
      <c r="N127" s="26"/>
      <c r="O127" s="26"/>
      <c r="P127" s="26"/>
      <c r="Q127" s="26"/>
      <c r="R127" s="26"/>
      <c r="S127" s="26"/>
      <c r="T127" s="26"/>
    </row>
    <row r="128" s="15" customFormat="true" ht="17.35" hidden="false" customHeight="false" outlineLevel="0" collapsed="false">
      <c r="A128" s="52" t="s">
        <v>148</v>
      </c>
      <c r="B128" s="13" t="s">
        <v>138</v>
      </c>
      <c r="C128" s="19"/>
      <c r="D128" s="51"/>
      <c r="E128" s="51"/>
      <c r="F128" s="51"/>
      <c r="G128" s="51"/>
      <c r="H128" s="51"/>
      <c r="I128" s="51"/>
      <c r="J128" s="51"/>
      <c r="K128" s="51"/>
      <c r="L128" s="26"/>
      <c r="M128" s="26"/>
      <c r="N128" s="26"/>
      <c r="O128" s="26"/>
      <c r="P128" s="26"/>
      <c r="Q128" s="26"/>
      <c r="R128" s="26"/>
      <c r="S128" s="26"/>
      <c r="T128" s="26"/>
    </row>
    <row r="129" s="15" customFormat="true" ht="17.35" hidden="false" customHeight="false" outlineLevel="0" collapsed="false">
      <c r="A129" s="52" t="s">
        <v>149</v>
      </c>
      <c r="B129" s="13" t="s">
        <v>138</v>
      </c>
      <c r="C129" s="19"/>
      <c r="D129" s="51"/>
      <c r="E129" s="51"/>
      <c r="F129" s="51"/>
      <c r="G129" s="51"/>
      <c r="H129" s="51"/>
      <c r="I129" s="51"/>
      <c r="J129" s="51"/>
      <c r="K129" s="51"/>
      <c r="L129" s="26"/>
      <c r="M129" s="26"/>
      <c r="N129" s="26"/>
      <c r="O129" s="26"/>
      <c r="P129" s="26"/>
      <c r="Q129" s="26"/>
      <c r="R129" s="26"/>
      <c r="S129" s="26"/>
      <c r="T129" s="26"/>
    </row>
    <row r="130" s="15" customFormat="true" ht="17.35" hidden="false" customHeight="false" outlineLevel="0" collapsed="false">
      <c r="A130" s="52" t="s">
        <v>150</v>
      </c>
      <c r="B130" s="13" t="s">
        <v>138</v>
      </c>
      <c r="C130" s="19" t="n">
        <v>22.08</v>
      </c>
      <c r="D130" s="51" t="n">
        <v>25.23</v>
      </c>
      <c r="E130" s="51" t="n">
        <v>23.53</v>
      </c>
      <c r="F130" s="51" t="n">
        <v>24.21</v>
      </c>
      <c r="G130" s="51" t="n">
        <v>24.41</v>
      </c>
      <c r="H130" s="51" t="n">
        <v>25.11</v>
      </c>
      <c r="I130" s="51" t="n">
        <v>25.32</v>
      </c>
      <c r="J130" s="51" t="n">
        <v>25.11</v>
      </c>
      <c r="K130" s="51" t="n">
        <v>25.32</v>
      </c>
      <c r="L130" s="26"/>
      <c r="M130" s="26"/>
      <c r="N130" s="26"/>
      <c r="O130" s="26"/>
      <c r="P130" s="26"/>
      <c r="Q130" s="26"/>
      <c r="R130" s="26"/>
      <c r="S130" s="26"/>
      <c r="T130" s="26"/>
    </row>
    <row r="131" s="15" customFormat="true" ht="17.35" hidden="false" customHeight="false" outlineLevel="0" collapsed="false">
      <c r="A131" s="50" t="s">
        <v>151</v>
      </c>
      <c r="B131" s="13" t="s">
        <v>138</v>
      </c>
      <c r="C131" s="53" t="n">
        <v>42.87</v>
      </c>
      <c r="D131" s="51" t="n">
        <v>39.04</v>
      </c>
      <c r="E131" s="51" t="n">
        <v>36.26</v>
      </c>
      <c r="F131" s="51" t="n">
        <v>35.39</v>
      </c>
      <c r="G131" s="51" t="n">
        <v>35.82</v>
      </c>
      <c r="H131" s="51" t="n">
        <v>35.4</v>
      </c>
      <c r="I131" s="51" t="n">
        <v>35.83</v>
      </c>
      <c r="J131" s="51" t="n">
        <v>35.4</v>
      </c>
      <c r="K131" s="51" t="n">
        <v>35.83</v>
      </c>
      <c r="L131" s="26"/>
      <c r="M131" s="26"/>
      <c r="N131" s="26"/>
      <c r="O131" s="26"/>
      <c r="P131" s="26"/>
      <c r="Q131" s="26"/>
      <c r="R131" s="26"/>
      <c r="S131" s="26"/>
      <c r="T131" s="26"/>
    </row>
    <row r="132" s="15" customFormat="true" ht="32.8" hidden="false" customHeight="false" outlineLevel="0" collapsed="false">
      <c r="A132" s="50" t="s">
        <v>152</v>
      </c>
      <c r="B132" s="13" t="s">
        <v>138</v>
      </c>
      <c r="C132" s="53" t="n">
        <v>1285.89</v>
      </c>
      <c r="D132" s="51" t="n">
        <v>1215.9</v>
      </c>
      <c r="E132" s="51" t="n">
        <v>1492.53</v>
      </c>
      <c r="F132" s="51" t="n">
        <v>1311.01</v>
      </c>
      <c r="G132" s="51" t="n">
        <v>1332.49</v>
      </c>
      <c r="H132" s="51" t="n">
        <v>1146.5</v>
      </c>
      <c r="I132" s="51" t="n">
        <v>1152.89</v>
      </c>
      <c r="J132" s="51" t="n">
        <v>1146.5</v>
      </c>
      <c r="K132" s="51" t="n">
        <v>1152.89</v>
      </c>
      <c r="L132" s="26"/>
      <c r="M132" s="26"/>
      <c r="N132" s="26"/>
      <c r="O132" s="26"/>
      <c r="P132" s="26"/>
      <c r="Q132" s="26"/>
      <c r="R132" s="26"/>
      <c r="S132" s="26"/>
      <c r="T132" s="26"/>
    </row>
    <row r="133" s="15" customFormat="true" ht="17.35" hidden="false" customHeight="false" outlineLevel="0" collapsed="false">
      <c r="A133" s="52" t="s">
        <v>153</v>
      </c>
      <c r="B133" s="13" t="s">
        <v>138</v>
      </c>
      <c r="C133" s="54"/>
      <c r="D133" s="51"/>
      <c r="E133" s="51"/>
      <c r="F133" s="51"/>
      <c r="G133" s="51"/>
      <c r="H133" s="51"/>
      <c r="I133" s="51"/>
      <c r="J133" s="51"/>
      <c r="K133" s="51"/>
      <c r="L133" s="26"/>
      <c r="M133" s="26"/>
      <c r="N133" s="26"/>
      <c r="O133" s="26"/>
      <c r="P133" s="26"/>
      <c r="Q133" s="26"/>
      <c r="R133" s="26"/>
      <c r="S133" s="26"/>
      <c r="T133" s="26"/>
    </row>
    <row r="134" s="15" customFormat="true" ht="17.35" hidden="false" customHeight="false" outlineLevel="0" collapsed="false">
      <c r="A134" s="52" t="s">
        <v>154</v>
      </c>
      <c r="B134" s="13" t="s">
        <v>138</v>
      </c>
      <c r="C134" s="54" t="n">
        <v>32.15</v>
      </c>
      <c r="D134" s="51" t="n">
        <v>34.87</v>
      </c>
      <c r="E134" s="51" t="n">
        <v>32.94</v>
      </c>
      <c r="F134" s="51" t="n">
        <v>32.85</v>
      </c>
      <c r="G134" s="51" t="n">
        <v>33.02</v>
      </c>
      <c r="H134" s="51" t="n">
        <v>33.38</v>
      </c>
      <c r="I134" s="51" t="n">
        <v>33.55</v>
      </c>
      <c r="J134" s="51" t="n">
        <v>33.38</v>
      </c>
      <c r="K134" s="51" t="n">
        <v>33.55</v>
      </c>
      <c r="L134" s="26"/>
      <c r="M134" s="26"/>
      <c r="N134" s="26"/>
      <c r="O134" s="26"/>
      <c r="P134" s="26"/>
      <c r="Q134" s="26"/>
      <c r="R134" s="26"/>
      <c r="S134" s="26"/>
      <c r="T134" s="26"/>
    </row>
    <row r="135" s="15" customFormat="true" ht="32.8" hidden="false" customHeight="false" outlineLevel="0" collapsed="false">
      <c r="A135" s="52" t="s">
        <v>155</v>
      </c>
      <c r="B135" s="13" t="s">
        <v>138</v>
      </c>
      <c r="C135" s="13"/>
      <c r="D135" s="13"/>
      <c r="E135" s="13"/>
      <c r="F135" s="13"/>
      <c r="G135" s="13"/>
      <c r="H135" s="13"/>
      <c r="I135" s="13"/>
      <c r="J135" s="13"/>
      <c r="K135" s="55"/>
      <c r="L135" s="26"/>
      <c r="M135" s="26"/>
      <c r="N135" s="26"/>
      <c r="O135" s="26"/>
      <c r="P135" s="26"/>
      <c r="Q135" s="26"/>
      <c r="R135" s="26"/>
      <c r="S135" s="26"/>
      <c r="T135" s="26"/>
    </row>
    <row r="136" s="15" customFormat="true" ht="32.8" hidden="false" customHeight="false" outlineLevel="0" collapsed="false">
      <c r="A136" s="52" t="s">
        <v>156</v>
      </c>
      <c r="B136" s="13" t="s">
        <v>138</v>
      </c>
      <c r="C136" s="13"/>
      <c r="D136" s="13"/>
      <c r="E136" s="13"/>
      <c r="F136" s="13"/>
      <c r="G136" s="13"/>
      <c r="H136" s="13"/>
      <c r="I136" s="13"/>
      <c r="J136" s="13"/>
      <c r="K136" s="55"/>
      <c r="L136" s="26"/>
      <c r="M136" s="26"/>
      <c r="N136" s="26"/>
      <c r="O136" s="26"/>
      <c r="P136" s="26"/>
      <c r="Q136" s="26"/>
      <c r="R136" s="26"/>
      <c r="S136" s="26"/>
      <c r="T136" s="26"/>
    </row>
    <row r="137" s="15" customFormat="true" ht="32.8" hidden="false" customHeight="false" outlineLevel="0" collapsed="false">
      <c r="A137" s="50" t="s">
        <v>157</v>
      </c>
      <c r="B137" s="13" t="s">
        <v>138</v>
      </c>
      <c r="C137" s="45" t="n">
        <f aca="false">SUM(C138:C150)</f>
        <v>1507.01</v>
      </c>
      <c r="D137" s="45" t="n">
        <f aca="false">SUM(D138:D150)</f>
        <v>1472.29</v>
      </c>
      <c r="E137" s="45" t="n">
        <f aca="false">SUM(E138:E150)</f>
        <v>1742.03</v>
      </c>
      <c r="F137" s="45" t="n">
        <f aca="false">SUM(F138:F150)</f>
        <v>1610.91</v>
      </c>
      <c r="G137" s="45" t="n">
        <f aca="false">SUM(G138:G150)</f>
        <v>1633.36</v>
      </c>
      <c r="H137" s="45" t="n">
        <f aca="false">SUM(H138:H150)</f>
        <v>1463</v>
      </c>
      <c r="I137" s="45" t="n">
        <f aca="false">SUM(I138:I150)</f>
        <v>1471.54</v>
      </c>
      <c r="J137" s="45" t="n">
        <f aca="false">SUM(J138:J150)</f>
        <v>1463</v>
      </c>
      <c r="K137" s="56" t="n">
        <f aca="false">SUM(K138:K150)</f>
        <v>1471.54</v>
      </c>
      <c r="L137" s="26"/>
      <c r="M137" s="26"/>
      <c r="N137" s="26"/>
      <c r="O137" s="26"/>
      <c r="P137" s="26"/>
      <c r="Q137" s="26"/>
      <c r="R137" s="26"/>
      <c r="S137" s="26"/>
      <c r="T137" s="26"/>
    </row>
    <row r="138" s="15" customFormat="true" ht="17.35" hidden="false" customHeight="false" outlineLevel="0" collapsed="false">
      <c r="A138" s="52" t="s">
        <v>158</v>
      </c>
      <c r="B138" s="13" t="s">
        <v>138</v>
      </c>
      <c r="C138" s="57" t="n">
        <v>190.71</v>
      </c>
      <c r="D138" s="58" t="n">
        <v>217.23</v>
      </c>
      <c r="E138" s="51" t="n">
        <v>254.78</v>
      </c>
      <c r="F138" s="57" t="n">
        <v>203.47</v>
      </c>
      <c r="G138" s="57" t="n">
        <v>211.83</v>
      </c>
      <c r="H138" s="57" t="n">
        <v>215.63</v>
      </c>
      <c r="I138" s="57" t="n">
        <v>211.11</v>
      </c>
      <c r="J138" s="57" t="n">
        <v>215.63</v>
      </c>
      <c r="K138" s="59" t="n">
        <v>211.11</v>
      </c>
      <c r="L138" s="26"/>
      <c r="M138" s="26"/>
      <c r="N138" s="26"/>
      <c r="O138" s="26"/>
      <c r="P138" s="26"/>
      <c r="Q138" s="26"/>
      <c r="R138" s="26"/>
      <c r="S138" s="26"/>
      <c r="T138" s="26"/>
    </row>
    <row r="139" s="15" customFormat="true" ht="17.35" hidden="false" customHeight="false" outlineLevel="0" collapsed="false">
      <c r="A139" s="52" t="s">
        <v>159</v>
      </c>
      <c r="B139" s="13" t="s">
        <v>138</v>
      </c>
      <c r="C139" s="57" t="n">
        <v>1.07</v>
      </c>
      <c r="D139" s="58" t="n">
        <v>2.08</v>
      </c>
      <c r="E139" s="51" t="n">
        <v>1.74</v>
      </c>
      <c r="F139" s="57" t="n">
        <v>1.93</v>
      </c>
      <c r="G139" s="57" t="n">
        <v>1.93</v>
      </c>
      <c r="H139" s="57" t="n">
        <v>2.44</v>
      </c>
      <c r="I139" s="57" t="n">
        <v>2.44</v>
      </c>
      <c r="J139" s="57" t="n">
        <v>2.44</v>
      </c>
      <c r="K139" s="59" t="n">
        <v>2.44</v>
      </c>
      <c r="L139" s="26"/>
      <c r="M139" s="26"/>
      <c r="N139" s="26"/>
      <c r="O139" s="26"/>
      <c r="P139" s="26"/>
      <c r="Q139" s="26"/>
      <c r="R139" s="26"/>
      <c r="S139" s="26"/>
      <c r="T139" s="26"/>
    </row>
    <row r="140" s="15" customFormat="true" ht="32.8" hidden="false" customHeight="false" outlineLevel="0" collapsed="false">
      <c r="A140" s="52" t="s">
        <v>160</v>
      </c>
      <c r="B140" s="13" t="s">
        <v>138</v>
      </c>
      <c r="C140" s="57" t="n">
        <v>9.86</v>
      </c>
      <c r="D140" s="58" t="n">
        <v>12.25</v>
      </c>
      <c r="E140" s="51" t="n">
        <v>13.99</v>
      </c>
      <c r="F140" s="57" t="n">
        <v>12.45</v>
      </c>
      <c r="G140" s="57" t="n">
        <v>13.32</v>
      </c>
      <c r="H140" s="57" t="n">
        <v>11.41</v>
      </c>
      <c r="I140" s="57" t="n">
        <v>13.82</v>
      </c>
      <c r="J140" s="57" t="n">
        <v>11.41</v>
      </c>
      <c r="K140" s="59" t="n">
        <v>13.82</v>
      </c>
      <c r="L140" s="26"/>
      <c r="M140" s="26"/>
      <c r="N140" s="26"/>
      <c r="O140" s="26"/>
      <c r="P140" s="26"/>
      <c r="Q140" s="26"/>
      <c r="R140" s="26"/>
      <c r="S140" s="26"/>
      <c r="T140" s="26"/>
    </row>
    <row r="141" s="15" customFormat="true" ht="17.35" hidden="false" customHeight="false" outlineLevel="0" collapsed="false">
      <c r="A141" s="52" t="s">
        <v>161</v>
      </c>
      <c r="B141" s="13" t="s">
        <v>138</v>
      </c>
      <c r="C141" s="57" t="n">
        <v>211.74</v>
      </c>
      <c r="D141" s="58" t="n">
        <v>112.44</v>
      </c>
      <c r="E141" s="51" t="n">
        <v>151.39</v>
      </c>
      <c r="F141" s="57" t="n">
        <v>30.66</v>
      </c>
      <c r="G141" s="57" t="n">
        <v>30.66</v>
      </c>
      <c r="H141" s="57" t="n">
        <v>31.26</v>
      </c>
      <c r="I141" s="57" t="n">
        <v>33.92</v>
      </c>
      <c r="J141" s="57" t="n">
        <v>31.26</v>
      </c>
      <c r="K141" s="59" t="n">
        <v>33.92</v>
      </c>
      <c r="L141" s="26"/>
      <c r="M141" s="26"/>
      <c r="N141" s="26"/>
      <c r="O141" s="26"/>
      <c r="P141" s="26"/>
      <c r="Q141" s="26"/>
      <c r="R141" s="26"/>
      <c r="S141" s="26"/>
      <c r="T141" s="26"/>
    </row>
    <row r="142" s="15" customFormat="true" ht="17.35" hidden="false" customHeight="false" outlineLevel="0" collapsed="false">
      <c r="A142" s="52" t="s">
        <v>162</v>
      </c>
      <c r="B142" s="13" t="s">
        <v>138</v>
      </c>
      <c r="C142" s="57" t="n">
        <v>67.25</v>
      </c>
      <c r="D142" s="58" t="n">
        <v>62.23</v>
      </c>
      <c r="E142" s="51" t="n">
        <v>63.46</v>
      </c>
      <c r="F142" s="57" t="n">
        <v>16.42</v>
      </c>
      <c r="G142" s="57" t="n">
        <v>16.42</v>
      </c>
      <c r="H142" s="57" t="n">
        <v>14.7</v>
      </c>
      <c r="I142" s="57" t="n">
        <v>18.19</v>
      </c>
      <c r="J142" s="57" t="n">
        <v>14.7</v>
      </c>
      <c r="K142" s="59" t="n">
        <v>18.19</v>
      </c>
      <c r="L142" s="26"/>
      <c r="M142" s="26"/>
      <c r="N142" s="26"/>
      <c r="O142" s="26"/>
      <c r="P142" s="26"/>
      <c r="Q142" s="26"/>
      <c r="R142" s="26"/>
      <c r="S142" s="26"/>
      <c r="T142" s="26"/>
    </row>
    <row r="143" s="15" customFormat="true" ht="17.35" hidden="false" customHeight="false" outlineLevel="0" collapsed="false">
      <c r="A143" s="52" t="s">
        <v>163</v>
      </c>
      <c r="B143" s="13" t="s">
        <v>138</v>
      </c>
      <c r="C143" s="57" t="n">
        <v>0.01</v>
      </c>
      <c r="D143" s="58" t="n">
        <v>0.04</v>
      </c>
      <c r="E143" s="51" t="n">
        <v>0</v>
      </c>
      <c r="F143" s="57" t="n">
        <v>0</v>
      </c>
      <c r="G143" s="57" t="n">
        <v>0</v>
      </c>
      <c r="H143" s="57" t="n">
        <v>0</v>
      </c>
      <c r="I143" s="57" t="n">
        <v>0</v>
      </c>
      <c r="J143" s="57" t="n">
        <v>0</v>
      </c>
      <c r="K143" s="59" t="n">
        <v>0</v>
      </c>
      <c r="L143" s="26"/>
      <c r="M143" s="26"/>
      <c r="N143" s="26"/>
      <c r="O143" s="26"/>
      <c r="P143" s="26"/>
      <c r="Q143" s="26"/>
      <c r="R143" s="26"/>
      <c r="S143" s="26"/>
      <c r="T143" s="26"/>
    </row>
    <row r="144" s="15" customFormat="true" ht="17.35" hidden="false" customHeight="false" outlineLevel="0" collapsed="false">
      <c r="A144" s="52" t="s">
        <v>164</v>
      </c>
      <c r="B144" s="13" t="s">
        <v>138</v>
      </c>
      <c r="C144" s="57" t="n">
        <v>697.97</v>
      </c>
      <c r="D144" s="58" t="n">
        <v>712.03</v>
      </c>
      <c r="E144" s="51" t="n">
        <v>856.58</v>
      </c>
      <c r="F144" s="57" t="n">
        <v>952.95</v>
      </c>
      <c r="G144" s="57" t="n">
        <v>959.89</v>
      </c>
      <c r="H144" s="57" t="n">
        <v>784.9</v>
      </c>
      <c r="I144" s="57" t="n">
        <v>789.7</v>
      </c>
      <c r="J144" s="57" t="n">
        <v>784.9</v>
      </c>
      <c r="K144" s="59" t="n">
        <v>789.7</v>
      </c>
      <c r="L144" s="26"/>
      <c r="M144" s="26"/>
      <c r="N144" s="26"/>
      <c r="O144" s="26"/>
      <c r="P144" s="26"/>
      <c r="Q144" s="26"/>
      <c r="R144" s="26"/>
      <c r="S144" s="26"/>
      <c r="T144" s="26"/>
    </row>
    <row r="145" s="15" customFormat="true" ht="17.35" hidden="false" customHeight="false" outlineLevel="0" collapsed="false">
      <c r="A145" s="52" t="s">
        <v>165</v>
      </c>
      <c r="B145" s="13" t="s">
        <v>138</v>
      </c>
      <c r="C145" s="57" t="n">
        <v>170.09</v>
      </c>
      <c r="D145" s="58" t="n">
        <v>204.42</v>
      </c>
      <c r="E145" s="51" t="n">
        <v>248.94</v>
      </c>
      <c r="F145" s="57" t="n">
        <v>222.15</v>
      </c>
      <c r="G145" s="57" t="n">
        <v>224.02</v>
      </c>
      <c r="H145" s="57" t="n">
        <v>226.85</v>
      </c>
      <c r="I145" s="57" t="n">
        <v>220.62</v>
      </c>
      <c r="J145" s="57" t="n">
        <v>226.85</v>
      </c>
      <c r="K145" s="59" t="n">
        <v>220.62</v>
      </c>
      <c r="L145" s="26"/>
      <c r="M145" s="26"/>
      <c r="N145" s="26"/>
      <c r="O145" s="26"/>
      <c r="P145" s="26"/>
      <c r="Q145" s="26"/>
      <c r="R145" s="26"/>
      <c r="S145" s="26"/>
      <c r="T145" s="26"/>
    </row>
    <row r="146" s="15" customFormat="true" ht="17.35" hidden="false" customHeight="false" outlineLevel="0" collapsed="false">
      <c r="A146" s="52" t="s">
        <v>166</v>
      </c>
      <c r="B146" s="13" t="s">
        <v>138</v>
      </c>
      <c r="C146" s="57"/>
      <c r="D146" s="58" t="n">
        <v>0</v>
      </c>
      <c r="E146" s="51" t="n">
        <v>0</v>
      </c>
      <c r="F146" s="57" t="n">
        <v>0</v>
      </c>
      <c r="G146" s="57"/>
      <c r="H146" s="57" t="n">
        <v>0</v>
      </c>
      <c r="I146" s="57" t="n">
        <v>0</v>
      </c>
      <c r="J146" s="57" t="n">
        <v>0</v>
      </c>
      <c r="K146" s="59" t="n">
        <v>0</v>
      </c>
      <c r="L146" s="26"/>
      <c r="M146" s="26"/>
      <c r="N146" s="26"/>
      <c r="O146" s="26"/>
      <c r="P146" s="26"/>
      <c r="Q146" s="26"/>
      <c r="R146" s="26"/>
      <c r="S146" s="26"/>
      <c r="T146" s="26"/>
    </row>
    <row r="147" s="15" customFormat="true" ht="17.35" hidden="false" customHeight="false" outlineLevel="0" collapsed="false">
      <c r="A147" s="52" t="s">
        <v>167</v>
      </c>
      <c r="B147" s="13" t="s">
        <v>138</v>
      </c>
      <c r="C147" s="57" t="n">
        <v>150.89</v>
      </c>
      <c r="D147" s="58" t="n">
        <v>142.06</v>
      </c>
      <c r="E147" s="51" t="n">
        <v>139.43</v>
      </c>
      <c r="F147" s="57" t="n">
        <v>160.18</v>
      </c>
      <c r="G147" s="57" t="n">
        <v>162.18</v>
      </c>
      <c r="H147" s="57" t="n">
        <v>164.52</v>
      </c>
      <c r="I147" s="57" t="n">
        <v>166.79</v>
      </c>
      <c r="J147" s="57" t="n">
        <v>164.52</v>
      </c>
      <c r="K147" s="59" t="n">
        <v>166.79</v>
      </c>
      <c r="L147" s="26"/>
      <c r="M147" s="26"/>
      <c r="N147" s="26"/>
      <c r="O147" s="26"/>
      <c r="P147" s="26"/>
      <c r="Q147" s="26"/>
      <c r="R147" s="26"/>
      <c r="S147" s="26"/>
      <c r="T147" s="26"/>
    </row>
    <row r="148" s="15" customFormat="true" ht="15.8" hidden="false" customHeight="true" outlineLevel="0" collapsed="false">
      <c r="A148" s="52" t="s">
        <v>168</v>
      </c>
      <c r="B148" s="13" t="s">
        <v>138</v>
      </c>
      <c r="C148" s="57" t="n">
        <v>7.42</v>
      </c>
      <c r="D148" s="58" t="n">
        <v>7.51</v>
      </c>
      <c r="E148" s="51" t="n">
        <v>11.72</v>
      </c>
      <c r="F148" s="57" t="n">
        <v>10.7</v>
      </c>
      <c r="G148" s="57" t="n">
        <v>13.11</v>
      </c>
      <c r="H148" s="57" t="n">
        <v>11.29</v>
      </c>
      <c r="I148" s="57" t="n">
        <v>14.95</v>
      </c>
      <c r="J148" s="57" t="n">
        <v>11.29</v>
      </c>
      <c r="K148" s="59" t="n">
        <v>14.95</v>
      </c>
      <c r="L148" s="26"/>
      <c r="M148" s="26"/>
      <c r="N148" s="26"/>
      <c r="O148" s="26"/>
      <c r="P148" s="26"/>
      <c r="Q148" s="26"/>
      <c r="R148" s="26"/>
      <c r="S148" s="26"/>
      <c r="T148" s="26"/>
    </row>
    <row r="149" s="15" customFormat="true" ht="17.35" hidden="false" customHeight="false" outlineLevel="0" collapsed="false">
      <c r="A149" s="52" t="s">
        <v>169</v>
      </c>
      <c r="B149" s="13" t="s">
        <v>138</v>
      </c>
      <c r="C149" s="57"/>
      <c r="D149" s="58"/>
      <c r="E149" s="51"/>
      <c r="F149" s="57"/>
      <c r="G149" s="57"/>
      <c r="H149" s="57"/>
      <c r="I149" s="57"/>
      <c r="J149" s="51"/>
      <c r="K149" s="60"/>
      <c r="L149" s="26"/>
      <c r="M149" s="26"/>
      <c r="N149" s="26"/>
      <c r="O149" s="26"/>
      <c r="P149" s="26"/>
      <c r="Q149" s="26"/>
      <c r="R149" s="26"/>
      <c r="S149" s="26"/>
      <c r="T149" s="26"/>
    </row>
    <row r="150" s="15" customFormat="true" ht="32.8" hidden="false" customHeight="false" outlineLevel="0" collapsed="false">
      <c r="A150" s="52" t="s">
        <v>170</v>
      </c>
      <c r="B150" s="13" t="s">
        <v>138</v>
      </c>
      <c r="C150" s="57"/>
      <c r="D150" s="58"/>
      <c r="E150" s="51"/>
      <c r="F150" s="57"/>
      <c r="G150" s="57"/>
      <c r="H150" s="57"/>
      <c r="I150" s="57"/>
      <c r="J150" s="51"/>
      <c r="K150" s="60"/>
      <c r="L150" s="17"/>
      <c r="M150" s="17"/>
      <c r="N150" s="17"/>
      <c r="O150" s="17"/>
      <c r="P150" s="17"/>
      <c r="Q150" s="17"/>
      <c r="R150" s="17"/>
      <c r="S150" s="17"/>
      <c r="T150" s="17"/>
    </row>
    <row r="151" s="15" customFormat="true" ht="32.8" hidden="false" customHeight="false" outlineLevel="0" collapsed="false">
      <c r="A151" s="47" t="s">
        <v>171</v>
      </c>
      <c r="B151" s="13" t="s">
        <v>138</v>
      </c>
      <c r="C151" s="57" t="n">
        <f aca="false">SUM(C118-C137)</f>
        <v>29.51</v>
      </c>
      <c r="D151" s="57" t="n">
        <f aca="false">SUM(D118-D137)</f>
        <v>9.75999999999999</v>
      </c>
      <c r="E151" s="57" t="n">
        <f aca="false">SUM(E118-E137)</f>
        <v>28.1700000000001</v>
      </c>
      <c r="F151" s="57" t="n">
        <f aca="false">SUM(F118-F137)</f>
        <v>0</v>
      </c>
      <c r="G151" s="57" t="n">
        <f aca="false">SUM(G118-G137)</f>
        <v>0</v>
      </c>
      <c r="H151" s="57" t="n">
        <f aca="false">SUM(H118-H137)</f>
        <v>0</v>
      </c>
      <c r="I151" s="57" t="n">
        <f aca="false">SUM(I118-I137)</f>
        <v>0</v>
      </c>
      <c r="J151" s="57" t="n">
        <f aca="false">SUM(J118-J137)</f>
        <v>0</v>
      </c>
      <c r="K151" s="57" t="n">
        <f aca="false">SUM(K118-K137)</f>
        <v>0</v>
      </c>
      <c r="L151" s="26"/>
      <c r="M151" s="26"/>
      <c r="N151" s="26"/>
      <c r="O151" s="26"/>
      <c r="P151" s="26"/>
      <c r="Q151" s="26"/>
      <c r="R151" s="26"/>
      <c r="S151" s="26"/>
      <c r="T151" s="26"/>
    </row>
    <row r="152" s="15" customFormat="true" ht="32.8" hidden="false" customHeight="false" outlineLevel="0" collapsed="false">
      <c r="A152" s="47" t="s">
        <v>172</v>
      </c>
      <c r="B152" s="13" t="s">
        <v>138</v>
      </c>
      <c r="C152" s="27"/>
      <c r="D152" s="16"/>
      <c r="E152" s="61"/>
      <c r="F152" s="61"/>
      <c r="G152" s="61"/>
      <c r="H152" s="61"/>
      <c r="I152" s="61"/>
      <c r="J152" s="61"/>
      <c r="K152" s="62"/>
      <c r="L152" s="26"/>
      <c r="M152" s="26"/>
      <c r="N152" s="26"/>
      <c r="O152" s="26"/>
      <c r="P152" s="26"/>
      <c r="Q152" s="26"/>
      <c r="R152" s="26"/>
      <c r="S152" s="26"/>
      <c r="T152" s="26"/>
    </row>
    <row r="153" s="15" customFormat="true" ht="30" hidden="false" customHeight="true" outlineLevel="0" collapsed="false">
      <c r="A153" s="17" t="s">
        <v>173</v>
      </c>
      <c r="B153" s="17"/>
      <c r="C153" s="17"/>
      <c r="D153" s="16"/>
      <c r="E153" s="17"/>
      <c r="F153" s="17"/>
      <c r="G153" s="17"/>
      <c r="H153" s="17"/>
      <c r="I153" s="17"/>
      <c r="J153" s="17"/>
      <c r="K153" s="17"/>
      <c r="L153" s="26"/>
      <c r="M153" s="26"/>
      <c r="N153" s="26"/>
      <c r="O153" s="26"/>
      <c r="P153" s="26"/>
      <c r="Q153" s="26"/>
      <c r="R153" s="26"/>
      <c r="S153" s="26"/>
      <c r="T153" s="26"/>
    </row>
    <row r="154" s="15" customFormat="true" ht="17.35" hidden="false" customHeight="false" outlineLevel="0" collapsed="false">
      <c r="A154" s="14" t="s">
        <v>174</v>
      </c>
      <c r="B154" s="13" t="s">
        <v>14</v>
      </c>
      <c r="C154" s="26"/>
      <c r="D154" s="1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</row>
    <row r="155" s="15" customFormat="true" ht="32.8" hidden="false" customHeight="false" outlineLevel="0" collapsed="false">
      <c r="A155" s="14" t="s">
        <v>175</v>
      </c>
      <c r="B155" s="13" t="s">
        <v>14</v>
      </c>
      <c r="C155" s="19" t="n">
        <f aca="false">C156+C158</f>
        <v>14.206</v>
      </c>
      <c r="D155" s="19" t="n">
        <f aca="false">D156+D158</f>
        <v>14.206</v>
      </c>
      <c r="E155" s="19" t="n">
        <f aca="false">E156+E158</f>
        <v>14.206</v>
      </c>
      <c r="F155" s="19" t="n">
        <f aca="false">F156+F158</f>
        <v>14.206</v>
      </c>
      <c r="G155" s="19" t="n">
        <f aca="false">G156+G158</f>
        <v>14.206</v>
      </c>
      <c r="H155" s="19" t="n">
        <f aca="false">H156+H158</f>
        <v>14.206</v>
      </c>
      <c r="I155" s="19" t="n">
        <f aca="false">I156+I158</f>
        <v>14.206</v>
      </c>
      <c r="J155" s="19" t="n">
        <f aca="false">J156+J158</f>
        <v>14.206</v>
      </c>
      <c r="K155" s="19" t="n">
        <f aca="false">K156+K158</f>
        <v>14.206</v>
      </c>
      <c r="L155" s="26"/>
      <c r="M155" s="26"/>
      <c r="N155" s="26"/>
      <c r="O155" s="26"/>
      <c r="P155" s="26"/>
      <c r="Q155" s="26"/>
      <c r="R155" s="26"/>
      <c r="S155" s="26"/>
      <c r="T155" s="26"/>
    </row>
    <row r="156" s="15" customFormat="true" ht="43.5" hidden="false" customHeight="true" outlineLevel="0" collapsed="false">
      <c r="A156" s="63" t="s">
        <v>176</v>
      </c>
      <c r="B156" s="13" t="s">
        <v>14</v>
      </c>
      <c r="C156" s="19" t="n">
        <v>12.26</v>
      </c>
      <c r="D156" s="19" t="n">
        <v>12.26</v>
      </c>
      <c r="E156" s="19" t="n">
        <v>12.26</v>
      </c>
      <c r="F156" s="19" t="n">
        <v>12.26</v>
      </c>
      <c r="G156" s="19" t="n">
        <v>12.26</v>
      </c>
      <c r="H156" s="19" t="n">
        <v>12.26</v>
      </c>
      <c r="I156" s="19" t="n">
        <v>12.26</v>
      </c>
      <c r="J156" s="19" t="n">
        <v>12.26</v>
      </c>
      <c r="K156" s="19" t="n">
        <v>12.26</v>
      </c>
      <c r="L156" s="26"/>
      <c r="M156" s="26"/>
      <c r="N156" s="26"/>
      <c r="O156" s="26"/>
      <c r="P156" s="26"/>
      <c r="Q156" s="26"/>
      <c r="R156" s="26"/>
      <c r="S156" s="26"/>
      <c r="T156" s="26"/>
    </row>
    <row r="157" s="15" customFormat="true" ht="30" hidden="false" customHeight="true" outlineLevel="0" collapsed="false">
      <c r="A157" s="63" t="s">
        <v>177</v>
      </c>
      <c r="B157" s="13" t="s">
        <v>14</v>
      </c>
      <c r="C157" s="16"/>
      <c r="D157" s="16"/>
      <c r="E157" s="16"/>
      <c r="F157" s="16"/>
      <c r="G157" s="16"/>
      <c r="H157" s="16"/>
      <c r="I157" s="16"/>
      <c r="J157" s="16"/>
      <c r="K157" s="16"/>
      <c r="L157" s="26"/>
      <c r="M157" s="26"/>
      <c r="N157" s="26"/>
      <c r="O157" s="26"/>
      <c r="P157" s="26"/>
      <c r="Q157" s="26"/>
      <c r="R157" s="26"/>
      <c r="S157" s="26"/>
      <c r="T157" s="26"/>
    </row>
    <row r="158" s="15" customFormat="true" ht="81.75" hidden="false" customHeight="true" outlineLevel="0" collapsed="false">
      <c r="A158" s="63" t="s">
        <v>178</v>
      </c>
      <c r="B158" s="13" t="s">
        <v>14</v>
      </c>
      <c r="C158" s="19" t="n">
        <f aca="false">C159+C160</f>
        <v>1.946</v>
      </c>
      <c r="D158" s="19" t="n">
        <f aca="false">D159+D160</f>
        <v>1.946</v>
      </c>
      <c r="E158" s="19" t="n">
        <f aca="false">E159+E160</f>
        <v>1.946</v>
      </c>
      <c r="F158" s="19" t="n">
        <f aca="false">F159+F160</f>
        <v>1.946</v>
      </c>
      <c r="G158" s="19" t="n">
        <f aca="false">G159+G160</f>
        <v>1.946</v>
      </c>
      <c r="H158" s="19" t="n">
        <f aca="false">H159+H160</f>
        <v>1.946</v>
      </c>
      <c r="I158" s="19" t="n">
        <f aca="false">I159+I160</f>
        <v>1.946</v>
      </c>
      <c r="J158" s="19" t="n">
        <f aca="false">J159+J160</f>
        <v>1.946</v>
      </c>
      <c r="K158" s="19" t="n">
        <f aca="false">K159+K160</f>
        <v>1.946</v>
      </c>
      <c r="L158" s="26"/>
      <c r="M158" s="26"/>
      <c r="N158" s="26"/>
      <c r="O158" s="26"/>
      <c r="P158" s="26"/>
      <c r="Q158" s="26"/>
      <c r="R158" s="26"/>
      <c r="S158" s="26"/>
      <c r="T158" s="26"/>
    </row>
    <row r="159" s="15" customFormat="true" ht="47.25" hidden="false" customHeight="true" outlineLevel="0" collapsed="false">
      <c r="A159" s="63" t="s">
        <v>179</v>
      </c>
      <c r="B159" s="13" t="s">
        <v>14</v>
      </c>
      <c r="C159" s="19" t="n">
        <v>0.792</v>
      </c>
      <c r="D159" s="19" t="n">
        <v>0.792</v>
      </c>
      <c r="E159" s="19" t="n">
        <v>0.792</v>
      </c>
      <c r="F159" s="19" t="n">
        <v>0.792</v>
      </c>
      <c r="G159" s="19" t="n">
        <v>0.792</v>
      </c>
      <c r="H159" s="19" t="n">
        <v>0.792</v>
      </c>
      <c r="I159" s="19" t="n">
        <v>0.792</v>
      </c>
      <c r="J159" s="19" t="n">
        <v>0.792</v>
      </c>
      <c r="K159" s="19" t="n">
        <v>0.792</v>
      </c>
      <c r="L159" s="26"/>
      <c r="M159" s="26"/>
      <c r="N159" s="26"/>
      <c r="O159" s="26"/>
      <c r="P159" s="26"/>
      <c r="Q159" s="26"/>
      <c r="R159" s="26"/>
      <c r="S159" s="26"/>
      <c r="T159" s="26"/>
    </row>
    <row r="160" s="15" customFormat="true" ht="40.5" hidden="false" customHeight="true" outlineLevel="0" collapsed="false">
      <c r="A160" s="63" t="s">
        <v>180</v>
      </c>
      <c r="B160" s="13" t="s">
        <v>14</v>
      </c>
      <c r="C160" s="19" t="n">
        <v>1.154</v>
      </c>
      <c r="D160" s="19" t="n">
        <v>1.154</v>
      </c>
      <c r="E160" s="19" t="n">
        <v>1.154</v>
      </c>
      <c r="F160" s="19" t="n">
        <v>1.154</v>
      </c>
      <c r="G160" s="19" t="n">
        <v>1.154</v>
      </c>
      <c r="H160" s="19" t="n">
        <v>1.154</v>
      </c>
      <c r="I160" s="19" t="n">
        <v>1.154</v>
      </c>
      <c r="J160" s="19" t="n">
        <v>1.154</v>
      </c>
      <c r="K160" s="19" t="n">
        <v>1.154</v>
      </c>
      <c r="L160" s="26"/>
      <c r="M160" s="26"/>
      <c r="N160" s="26"/>
      <c r="O160" s="26"/>
      <c r="P160" s="26"/>
      <c r="Q160" s="26"/>
      <c r="R160" s="26"/>
      <c r="S160" s="26"/>
      <c r="T160" s="26"/>
    </row>
    <row r="161" s="15" customFormat="true" ht="63" hidden="false" customHeight="true" outlineLevel="0" collapsed="false">
      <c r="A161" s="14" t="s">
        <v>181</v>
      </c>
      <c r="B161" s="13" t="s">
        <v>14</v>
      </c>
      <c r="C161" s="19" t="n">
        <v>6.29</v>
      </c>
      <c r="D161" s="19" t="n">
        <v>6.29</v>
      </c>
      <c r="E161" s="13" t="n">
        <v>6.3</v>
      </c>
      <c r="F161" s="13" t="n">
        <v>6.31</v>
      </c>
      <c r="G161" s="13" t="n">
        <v>6.31</v>
      </c>
      <c r="H161" s="13" t="n">
        <v>6.32</v>
      </c>
      <c r="I161" s="13" t="n">
        <v>6.33</v>
      </c>
      <c r="J161" s="13" t="n">
        <v>6.33</v>
      </c>
      <c r="K161" s="13" t="n">
        <v>6.34</v>
      </c>
      <c r="L161" s="26"/>
      <c r="M161" s="26"/>
      <c r="N161" s="26"/>
      <c r="O161" s="26"/>
      <c r="P161" s="26"/>
      <c r="Q161" s="26"/>
      <c r="R161" s="26"/>
      <c r="S161" s="26"/>
      <c r="T161" s="26"/>
    </row>
    <row r="162" s="15" customFormat="true" ht="69" hidden="false" customHeight="true" outlineLevel="0" collapsed="false">
      <c r="A162" s="39" t="s">
        <v>182</v>
      </c>
      <c r="B162" s="44" t="s">
        <v>14</v>
      </c>
      <c r="C162" s="19" t="n">
        <v>2.76</v>
      </c>
      <c r="D162" s="19" t="n">
        <v>2.702</v>
      </c>
      <c r="E162" s="13" t="n">
        <v>2.658</v>
      </c>
      <c r="F162" s="13" t="n">
        <v>2.64</v>
      </c>
      <c r="G162" s="13" t="n">
        <v>2.65</v>
      </c>
      <c r="H162" s="13" t="n">
        <v>2.65</v>
      </c>
      <c r="I162" s="13" t="n">
        <v>2.68</v>
      </c>
      <c r="J162" s="13" t="n">
        <v>2.68</v>
      </c>
      <c r="K162" s="13" t="n">
        <v>2.69</v>
      </c>
      <c r="L162" s="26"/>
      <c r="M162" s="26"/>
      <c r="N162" s="26"/>
      <c r="O162" s="26"/>
      <c r="P162" s="26"/>
      <c r="Q162" s="26"/>
      <c r="R162" s="26"/>
      <c r="S162" s="26"/>
      <c r="T162" s="26"/>
    </row>
    <row r="163" s="15" customFormat="true" ht="66" hidden="false" customHeight="true" outlineLevel="0" collapsed="false">
      <c r="A163" s="14" t="s">
        <v>183</v>
      </c>
      <c r="B163" s="13" t="s">
        <v>184</v>
      </c>
      <c r="C163" s="19" t="n">
        <v>43555.6</v>
      </c>
      <c r="D163" s="19" t="n">
        <v>48319.1</v>
      </c>
      <c r="E163" s="24" t="n">
        <f aca="false">D163*115/100</f>
        <v>55566.965</v>
      </c>
      <c r="F163" s="24" t="n">
        <f aca="false">E163*F164/100</f>
        <v>58734.282005</v>
      </c>
      <c r="G163" s="24" t="n">
        <f aca="false">E163*G164/100</f>
        <v>58900.9829</v>
      </c>
      <c r="H163" s="24" t="n">
        <f aca="false">F163*H164/100</f>
        <v>62493.27605332</v>
      </c>
      <c r="I163" s="24" t="n">
        <f aca="false">G163*I164/100</f>
        <v>62788.4477714</v>
      </c>
      <c r="J163" s="24" t="n">
        <f aca="false">H163*J164/100</f>
        <v>66680.3255488924</v>
      </c>
      <c r="K163" s="24" t="n">
        <f aca="false">I163*K164/100</f>
        <v>67120.8506676266</v>
      </c>
      <c r="L163" s="26"/>
      <c r="M163" s="26"/>
      <c r="N163" s="26"/>
      <c r="O163" s="26"/>
      <c r="P163" s="26"/>
      <c r="Q163" s="26"/>
      <c r="R163" s="26"/>
      <c r="S163" s="26"/>
      <c r="T163" s="26"/>
    </row>
    <row r="164" s="15" customFormat="true" ht="48.5" hidden="false" customHeight="false" outlineLevel="0" collapsed="false">
      <c r="A164" s="14" t="s">
        <v>185</v>
      </c>
      <c r="B164" s="13" t="s">
        <v>186</v>
      </c>
      <c r="C164" s="19" t="n">
        <v>115.4</v>
      </c>
      <c r="D164" s="19" t="n">
        <v>110.9</v>
      </c>
      <c r="E164" s="40" t="n">
        <v>115</v>
      </c>
      <c r="F164" s="40" t="n">
        <v>105.7</v>
      </c>
      <c r="G164" s="40" t="n">
        <v>106</v>
      </c>
      <c r="H164" s="40" t="n">
        <v>106.4</v>
      </c>
      <c r="I164" s="40" t="n">
        <v>106.6</v>
      </c>
      <c r="J164" s="40" t="n">
        <v>106.7</v>
      </c>
      <c r="K164" s="40" t="n">
        <v>106.9</v>
      </c>
      <c r="L164" s="26"/>
      <c r="M164" s="26"/>
      <c r="N164" s="26"/>
      <c r="O164" s="26"/>
      <c r="P164" s="26"/>
      <c r="Q164" s="26"/>
      <c r="R164" s="26"/>
      <c r="S164" s="26"/>
      <c r="T164" s="26"/>
    </row>
    <row r="165" s="64" customFormat="true" ht="51.75" hidden="false" customHeight="true" outlineLevel="0" collapsed="false">
      <c r="A165" s="52" t="s">
        <v>187</v>
      </c>
      <c r="B165" s="13" t="s">
        <v>188</v>
      </c>
      <c r="C165" s="19" t="n">
        <v>0.4</v>
      </c>
      <c r="D165" s="19" t="n">
        <v>0.3</v>
      </c>
      <c r="E165" s="13" t="n">
        <v>0.3</v>
      </c>
      <c r="F165" s="13" t="n">
        <v>0.3</v>
      </c>
      <c r="G165" s="13" t="n">
        <v>0.3</v>
      </c>
      <c r="H165" s="13" t="n">
        <v>0.3</v>
      </c>
      <c r="I165" s="13" t="n">
        <v>0.3</v>
      </c>
      <c r="J165" s="13" t="n">
        <v>0.3</v>
      </c>
      <c r="K165" s="13" t="n">
        <v>0.3</v>
      </c>
      <c r="L165" s="13"/>
      <c r="M165" s="13"/>
      <c r="N165" s="13"/>
      <c r="O165" s="13"/>
      <c r="P165" s="13"/>
      <c r="Q165" s="13"/>
      <c r="R165" s="13"/>
      <c r="S165" s="13"/>
      <c r="T165" s="13"/>
    </row>
    <row r="166" s="15" customFormat="true" ht="45.75" hidden="false" customHeight="true" outlineLevel="0" collapsed="false">
      <c r="A166" s="14" t="s">
        <v>189</v>
      </c>
      <c r="B166" s="13" t="s">
        <v>14</v>
      </c>
      <c r="C166" s="26"/>
      <c r="D166" s="51"/>
      <c r="E166" s="13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</row>
    <row r="167" s="64" customFormat="true" ht="64.15" hidden="false" customHeight="false" outlineLevel="0" collapsed="false">
      <c r="A167" s="52" t="s">
        <v>190</v>
      </c>
      <c r="B167" s="13" t="s">
        <v>14</v>
      </c>
      <c r="C167" s="19" t="n">
        <v>0.089</v>
      </c>
      <c r="D167" s="19" t="n">
        <v>0.152</v>
      </c>
      <c r="E167" s="13" t="n">
        <v>0.145</v>
      </c>
      <c r="F167" s="13" t="n">
        <v>0.143</v>
      </c>
      <c r="G167" s="13" t="n">
        <v>0.14</v>
      </c>
      <c r="H167" s="13" t="n">
        <v>0.138</v>
      </c>
      <c r="I167" s="13" t="n">
        <v>0.135</v>
      </c>
      <c r="J167" s="13" t="n">
        <v>0.133</v>
      </c>
      <c r="K167" s="13" t="n">
        <v>0.131</v>
      </c>
      <c r="L167" s="65"/>
      <c r="M167" s="65"/>
      <c r="N167" s="65"/>
      <c r="O167" s="65"/>
      <c r="P167" s="65"/>
      <c r="Q167" s="65"/>
      <c r="R167" s="65"/>
      <c r="S167" s="65"/>
      <c r="T167" s="65"/>
    </row>
    <row r="168" s="15" customFormat="true" ht="48.75" hidden="false" customHeight="true" outlineLevel="0" collapsed="false">
      <c r="A168" s="14" t="s">
        <v>191</v>
      </c>
      <c r="B168" s="13" t="s">
        <v>80</v>
      </c>
      <c r="C168" s="19" t="n">
        <v>1443.5</v>
      </c>
      <c r="D168" s="19" t="n">
        <v>1566.8</v>
      </c>
      <c r="E168" s="66" t="n">
        <v>1686.4</v>
      </c>
      <c r="F168" s="45" t="n">
        <f aca="false">E168*F169/100</f>
        <v>1753.856</v>
      </c>
      <c r="G168" s="45" t="n">
        <f aca="false">E168*G169/100</f>
        <v>1770.72</v>
      </c>
      <c r="H168" s="24" t="n">
        <f aca="false">F168*H169/100</f>
        <v>1815.24096</v>
      </c>
      <c r="I168" s="24" t="n">
        <f aca="false">G168*I169/100</f>
        <v>1841.5488</v>
      </c>
      <c r="J168" s="24" t="n">
        <f aca="false">H168*J169/100</f>
        <v>1891.48108032</v>
      </c>
      <c r="K168" s="24" t="n">
        <f aca="false">I168*K169/100</f>
        <v>1924.418496</v>
      </c>
      <c r="L168" s="26"/>
      <c r="M168" s="26"/>
      <c r="N168" s="26"/>
      <c r="O168" s="26"/>
      <c r="P168" s="26"/>
      <c r="Q168" s="26"/>
      <c r="R168" s="26"/>
      <c r="S168" s="26"/>
      <c r="T168" s="26"/>
    </row>
    <row r="169" s="15" customFormat="true" ht="47.25" hidden="false" customHeight="true" outlineLevel="0" collapsed="false">
      <c r="A169" s="14" t="s">
        <v>192</v>
      </c>
      <c r="B169" s="13" t="s">
        <v>186</v>
      </c>
      <c r="C169" s="45" t="n">
        <f aca="false">C168/C168*100</f>
        <v>100</v>
      </c>
      <c r="D169" s="25" t="n">
        <f aca="false">D168/C168*100</f>
        <v>108.541738829235</v>
      </c>
      <c r="E169" s="24" t="n">
        <v>107.6</v>
      </c>
      <c r="F169" s="24" t="n">
        <v>104</v>
      </c>
      <c r="G169" s="24" t="n">
        <v>105</v>
      </c>
      <c r="H169" s="24" t="n">
        <v>103.5</v>
      </c>
      <c r="I169" s="24" t="n">
        <v>104</v>
      </c>
      <c r="J169" s="24" t="n">
        <v>104.2</v>
      </c>
      <c r="K169" s="24" t="n">
        <v>104.5</v>
      </c>
      <c r="L169" s="17"/>
      <c r="M169" s="17"/>
      <c r="N169" s="17"/>
      <c r="O169" s="17"/>
      <c r="P169" s="17"/>
      <c r="Q169" s="17"/>
      <c r="R169" s="17"/>
      <c r="S169" s="17"/>
      <c r="T169" s="17"/>
    </row>
    <row r="170" s="15" customFormat="true" ht="30" hidden="false" customHeight="true" outlineLevel="0" collapsed="false">
      <c r="A170" s="17" t="s">
        <v>193</v>
      </c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26"/>
      <c r="M170" s="26"/>
      <c r="N170" s="26"/>
      <c r="O170" s="26"/>
      <c r="P170" s="26"/>
      <c r="Q170" s="26"/>
      <c r="R170" s="26"/>
      <c r="S170" s="26"/>
      <c r="T170" s="26"/>
    </row>
    <row r="171" s="15" customFormat="true" ht="74.25" hidden="false" customHeight="true" outlineLevel="0" collapsed="false">
      <c r="A171" s="14" t="s">
        <v>194</v>
      </c>
      <c r="B171" s="13" t="s">
        <v>186</v>
      </c>
      <c r="C171" s="13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</row>
    <row r="172" s="15" customFormat="true" ht="30" hidden="false" customHeight="true" outlineLevel="0" collapsed="false">
      <c r="A172" s="17" t="s">
        <v>195</v>
      </c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26"/>
      <c r="M172" s="26"/>
      <c r="N172" s="26"/>
      <c r="O172" s="26"/>
      <c r="P172" s="26"/>
      <c r="Q172" s="26"/>
      <c r="R172" s="26"/>
      <c r="S172" s="26"/>
      <c r="T172" s="26"/>
    </row>
    <row r="173" s="15" customFormat="true" ht="32.8" hidden="false" customHeight="false" outlineLevel="0" collapsed="false">
      <c r="A173" s="39" t="s">
        <v>196</v>
      </c>
      <c r="B173" s="21" t="s">
        <v>197</v>
      </c>
      <c r="C173" s="13" t="n">
        <v>1162</v>
      </c>
      <c r="D173" s="19" t="n">
        <v>1073</v>
      </c>
      <c r="E173" s="13" t="n">
        <v>1081</v>
      </c>
      <c r="F173" s="13" t="n">
        <v>1073</v>
      </c>
      <c r="G173" s="13" t="n">
        <v>1081</v>
      </c>
      <c r="H173" s="13" t="n">
        <v>1073</v>
      </c>
      <c r="I173" s="13" t="n">
        <v>1081</v>
      </c>
      <c r="J173" s="13" t="n">
        <v>1073</v>
      </c>
      <c r="K173" s="13" t="n">
        <v>1081</v>
      </c>
      <c r="L173" s="26"/>
      <c r="M173" s="26"/>
      <c r="N173" s="26"/>
      <c r="O173" s="26"/>
      <c r="P173" s="26"/>
      <c r="Q173" s="26"/>
      <c r="R173" s="26"/>
      <c r="S173" s="26"/>
      <c r="T173" s="26"/>
    </row>
    <row r="174" s="15" customFormat="true" ht="27" hidden="false" customHeight="true" outlineLevel="0" collapsed="false">
      <c r="A174" s="39" t="s">
        <v>198</v>
      </c>
      <c r="B174" s="21"/>
      <c r="C174" s="67"/>
      <c r="D174" s="19"/>
      <c r="E174" s="13"/>
      <c r="F174" s="13"/>
      <c r="G174" s="13"/>
      <c r="H174" s="13"/>
      <c r="I174" s="13"/>
      <c r="J174" s="13"/>
      <c r="K174" s="13"/>
      <c r="L174" s="26"/>
      <c r="M174" s="26"/>
      <c r="N174" s="26"/>
      <c r="O174" s="26"/>
      <c r="P174" s="26"/>
      <c r="Q174" s="26"/>
      <c r="R174" s="26"/>
      <c r="S174" s="26"/>
      <c r="T174" s="26"/>
    </row>
    <row r="175" s="15" customFormat="true" ht="44.25" hidden="false" customHeight="true" outlineLevel="0" collapsed="false">
      <c r="A175" s="39" t="s">
        <v>199</v>
      </c>
      <c r="B175" s="21" t="s">
        <v>200</v>
      </c>
      <c r="C175" s="19" t="n">
        <v>94</v>
      </c>
      <c r="D175" s="19" t="n">
        <v>94</v>
      </c>
      <c r="E175" s="13" t="n">
        <v>94</v>
      </c>
      <c r="F175" s="13" t="n">
        <v>94</v>
      </c>
      <c r="G175" s="13" t="n">
        <v>94</v>
      </c>
      <c r="H175" s="13" t="n">
        <v>95</v>
      </c>
      <c r="I175" s="13" t="n">
        <v>95</v>
      </c>
      <c r="J175" s="13" t="n">
        <v>95</v>
      </c>
      <c r="K175" s="13" t="n">
        <v>96</v>
      </c>
      <c r="L175" s="26"/>
      <c r="M175" s="26"/>
      <c r="N175" s="26"/>
      <c r="O175" s="26"/>
      <c r="P175" s="26"/>
      <c r="Q175" s="26"/>
      <c r="R175" s="26"/>
      <c r="S175" s="26"/>
      <c r="T175" s="26"/>
    </row>
    <row r="176" s="15" customFormat="true" ht="32.8" hidden="false" customHeight="false" outlineLevel="0" collapsed="false">
      <c r="A176" s="39" t="s">
        <v>201</v>
      </c>
      <c r="B176" s="21" t="s">
        <v>202</v>
      </c>
      <c r="C176" s="19" t="n">
        <v>78</v>
      </c>
      <c r="D176" s="19" t="n">
        <v>78</v>
      </c>
      <c r="E176" s="13" t="n">
        <v>78</v>
      </c>
      <c r="F176" s="13" t="n">
        <v>78</v>
      </c>
      <c r="G176" s="13" t="n">
        <v>78</v>
      </c>
      <c r="H176" s="13" t="n">
        <v>79</v>
      </c>
      <c r="I176" s="13" t="n">
        <v>79</v>
      </c>
      <c r="J176" s="13" t="n">
        <v>79</v>
      </c>
      <c r="K176" s="13" t="n">
        <v>80</v>
      </c>
      <c r="L176" s="17"/>
      <c r="M176" s="17"/>
      <c r="N176" s="17"/>
      <c r="O176" s="17"/>
      <c r="P176" s="17"/>
      <c r="Q176" s="17"/>
      <c r="R176" s="17"/>
      <c r="S176" s="17"/>
      <c r="T176" s="17"/>
    </row>
    <row r="177" s="15" customFormat="true" ht="42.75" hidden="false" customHeight="true" outlineLevel="0" collapsed="false">
      <c r="A177" s="39" t="s">
        <v>203</v>
      </c>
      <c r="B177" s="21" t="s">
        <v>202</v>
      </c>
      <c r="C177" s="19" t="n">
        <v>87</v>
      </c>
      <c r="D177" s="19" t="n">
        <v>87</v>
      </c>
      <c r="E177" s="13" t="n">
        <v>87</v>
      </c>
      <c r="F177" s="13" t="n">
        <v>87</v>
      </c>
      <c r="G177" s="13" t="n">
        <v>87</v>
      </c>
      <c r="H177" s="13" t="n">
        <v>88</v>
      </c>
      <c r="I177" s="13" t="n">
        <v>88</v>
      </c>
      <c r="J177" s="13" t="n">
        <v>88</v>
      </c>
      <c r="K177" s="13" t="n">
        <v>89</v>
      </c>
      <c r="L177" s="17"/>
      <c r="M177" s="17"/>
      <c r="N177" s="17"/>
      <c r="O177" s="17"/>
      <c r="P177" s="17"/>
      <c r="Q177" s="17"/>
      <c r="R177" s="17"/>
      <c r="S177" s="17"/>
      <c r="T177" s="17"/>
    </row>
    <row r="178" s="15" customFormat="true" ht="32.8" hidden="false" customHeight="false" outlineLevel="0" collapsed="false">
      <c r="A178" s="39" t="s">
        <v>204</v>
      </c>
      <c r="B178" s="21" t="s">
        <v>205</v>
      </c>
      <c r="C178" s="51" t="n">
        <v>1499</v>
      </c>
      <c r="D178" s="19" t="n">
        <v>1623</v>
      </c>
      <c r="E178" s="13" t="n">
        <v>1611</v>
      </c>
      <c r="F178" s="13" t="n">
        <v>1623</v>
      </c>
      <c r="G178" s="13" t="n">
        <v>1611</v>
      </c>
      <c r="H178" s="13" t="n">
        <v>1623</v>
      </c>
      <c r="I178" s="13" t="n">
        <v>1611</v>
      </c>
      <c r="J178" s="13" t="n">
        <v>1623</v>
      </c>
      <c r="K178" s="13" t="n">
        <v>1611</v>
      </c>
      <c r="L178" s="26"/>
      <c r="M178" s="26"/>
      <c r="N178" s="26"/>
      <c r="O178" s="26"/>
      <c r="P178" s="26"/>
      <c r="Q178" s="26"/>
      <c r="R178" s="26"/>
      <c r="S178" s="26"/>
      <c r="T178" s="26"/>
    </row>
    <row r="179" s="15" customFormat="true" ht="30" hidden="false" customHeight="true" outlineLevel="0" collapsed="false">
      <c r="A179" s="17" t="s">
        <v>206</v>
      </c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26"/>
      <c r="M179" s="26"/>
      <c r="N179" s="26"/>
      <c r="O179" s="26"/>
      <c r="P179" s="26"/>
      <c r="Q179" s="26"/>
      <c r="R179" s="26"/>
      <c r="S179" s="26"/>
      <c r="T179" s="26"/>
    </row>
    <row r="180" s="15" customFormat="true" ht="68.25" hidden="false" customHeight="true" outlineLevel="0" collapsed="false">
      <c r="A180" s="17" t="s">
        <v>207</v>
      </c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26"/>
      <c r="M180" s="26"/>
      <c r="N180" s="26"/>
      <c r="O180" s="26"/>
      <c r="P180" s="26"/>
      <c r="Q180" s="26"/>
      <c r="R180" s="26"/>
      <c r="S180" s="26"/>
      <c r="T180" s="26"/>
    </row>
    <row r="181" s="15" customFormat="true" ht="27" hidden="false" customHeight="true" outlineLevel="0" collapsed="false">
      <c r="A181" s="39" t="s">
        <v>208</v>
      </c>
      <c r="B181" s="44" t="s">
        <v>14</v>
      </c>
      <c r="C181" s="26"/>
      <c r="D181" s="26"/>
      <c r="E181" s="26"/>
      <c r="F181" s="26"/>
      <c r="G181" s="26"/>
      <c r="H181" s="26"/>
      <c r="I181" s="26"/>
      <c r="J181" s="26"/>
      <c r="K181" s="26"/>
      <c r="L181" s="17"/>
      <c r="M181" s="17"/>
      <c r="N181" s="17"/>
      <c r="O181" s="17"/>
      <c r="P181" s="17"/>
      <c r="Q181" s="17"/>
      <c r="R181" s="17"/>
      <c r="S181" s="17"/>
      <c r="T181" s="17"/>
    </row>
    <row r="182" s="15" customFormat="true" ht="25.5" hidden="false" customHeight="true" outlineLevel="0" collapsed="false">
      <c r="A182" s="39" t="s">
        <v>209</v>
      </c>
      <c r="B182" s="44" t="s">
        <v>14</v>
      </c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</row>
    <row r="183" s="16" customFormat="true" ht="21.75" hidden="false" customHeight="true" outlineLevel="0" collapsed="false">
      <c r="A183" s="39" t="s">
        <v>210</v>
      </c>
      <c r="B183" s="44" t="s">
        <v>14</v>
      </c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</row>
    <row r="184" s="16" customFormat="true" ht="32.3" hidden="false" customHeight="false" outlineLevel="0" collapsed="false">
      <c r="A184" s="17" t="s">
        <v>211</v>
      </c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26"/>
      <c r="M184" s="26"/>
      <c r="N184" s="26"/>
      <c r="O184" s="26"/>
      <c r="P184" s="26"/>
      <c r="Q184" s="26"/>
      <c r="R184" s="26"/>
      <c r="S184" s="26"/>
      <c r="T184" s="26"/>
    </row>
    <row r="185" s="16" customFormat="true" ht="25.5" hidden="false" customHeight="true" outlineLevel="0" collapsed="false">
      <c r="A185" s="39" t="s">
        <v>208</v>
      </c>
      <c r="B185" s="44" t="s">
        <v>14</v>
      </c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</row>
    <row r="186" s="16" customFormat="true" ht="25.5" hidden="false" customHeight="true" outlineLevel="0" collapsed="false">
      <c r="A186" s="39" t="s">
        <v>212</v>
      </c>
      <c r="B186" s="44" t="s">
        <v>14</v>
      </c>
      <c r="C186" s="26"/>
      <c r="D186" s="26"/>
      <c r="E186" s="26"/>
      <c r="F186" s="26"/>
      <c r="G186" s="26"/>
      <c r="H186" s="26"/>
      <c r="I186" s="26"/>
      <c r="J186" s="26"/>
      <c r="K186" s="26"/>
      <c r="L186" s="68"/>
      <c r="M186" s="68"/>
      <c r="N186" s="68"/>
      <c r="O186" s="68"/>
      <c r="P186" s="68"/>
      <c r="Q186" s="68"/>
      <c r="R186" s="68"/>
      <c r="S186" s="68"/>
      <c r="T186" s="68"/>
    </row>
    <row r="187" s="16" customFormat="true" ht="25.5" hidden="false" customHeight="true" outlineLevel="0" collapsed="false">
      <c r="A187" s="39" t="s">
        <v>213</v>
      </c>
      <c r="B187" s="44" t="s">
        <v>14</v>
      </c>
      <c r="C187" s="26"/>
      <c r="D187" s="26"/>
      <c r="E187" s="26"/>
      <c r="F187" s="26"/>
      <c r="G187" s="26"/>
      <c r="H187" s="26"/>
      <c r="I187" s="26"/>
      <c r="J187" s="26"/>
      <c r="K187" s="26"/>
      <c r="L187" s="68"/>
      <c r="M187" s="68"/>
      <c r="N187" s="68"/>
      <c r="O187" s="68"/>
      <c r="P187" s="68"/>
      <c r="Q187" s="68"/>
      <c r="R187" s="68"/>
      <c r="S187" s="68"/>
      <c r="T187" s="68"/>
    </row>
    <row r="188" s="16" customFormat="true" ht="47.25" hidden="false" customHeight="true" outlineLevel="0" collapsed="false">
      <c r="A188" s="39" t="s">
        <v>214</v>
      </c>
      <c r="B188" s="21" t="s">
        <v>14</v>
      </c>
      <c r="C188" s="26"/>
      <c r="D188" s="26"/>
      <c r="E188" s="26"/>
      <c r="F188" s="26"/>
      <c r="G188" s="26"/>
      <c r="H188" s="26"/>
      <c r="I188" s="26"/>
      <c r="J188" s="26"/>
      <c r="K188" s="26"/>
      <c r="L188" s="68"/>
      <c r="M188" s="68"/>
      <c r="N188" s="68"/>
      <c r="O188" s="68"/>
      <c r="P188" s="68"/>
      <c r="Q188" s="68"/>
      <c r="R188" s="68"/>
      <c r="S188" s="68"/>
      <c r="T188" s="68"/>
    </row>
    <row r="189" s="16" customFormat="true" ht="70.5" hidden="false" customHeight="true" outlineLevel="0" collapsed="false">
      <c r="A189" s="39" t="s">
        <v>215</v>
      </c>
      <c r="B189" s="44" t="s">
        <v>14</v>
      </c>
      <c r="C189" s="26"/>
      <c r="D189" s="26"/>
      <c r="E189" s="26"/>
      <c r="F189" s="26"/>
      <c r="G189" s="26"/>
      <c r="H189" s="26"/>
      <c r="I189" s="26"/>
      <c r="J189" s="26"/>
      <c r="K189" s="26"/>
      <c r="L189" s="68"/>
      <c r="M189" s="68"/>
      <c r="N189" s="68"/>
      <c r="O189" s="68"/>
      <c r="P189" s="68"/>
      <c r="Q189" s="68"/>
      <c r="R189" s="68"/>
      <c r="S189" s="68"/>
      <c r="T189" s="68"/>
    </row>
    <row r="190" s="16" customFormat="true" ht="88.5" hidden="false" customHeight="true" outlineLevel="0" collapsed="false">
      <c r="A190" s="39" t="s">
        <v>216</v>
      </c>
      <c r="B190" s="44" t="s">
        <v>29</v>
      </c>
      <c r="C190" s="26"/>
      <c r="D190" s="26"/>
      <c r="E190" s="26"/>
      <c r="F190" s="26"/>
      <c r="G190" s="26"/>
      <c r="H190" s="26"/>
      <c r="I190" s="26"/>
      <c r="J190" s="26"/>
      <c r="K190" s="26"/>
      <c r="L190" s="68"/>
      <c r="M190" s="68"/>
      <c r="N190" s="68"/>
      <c r="O190" s="68"/>
      <c r="P190" s="68"/>
      <c r="Q190" s="68"/>
      <c r="R190" s="68"/>
      <c r="S190" s="68"/>
      <c r="T190" s="68"/>
    </row>
    <row r="191" s="1" customFormat="true" ht="17.25" hidden="true" customHeight="true" outlineLevel="0" collapsed="false">
      <c r="A191" s="69"/>
      <c r="B191" s="70"/>
      <c r="C191" s="71"/>
      <c r="D191" s="71"/>
      <c r="E191" s="71"/>
      <c r="F191" s="71"/>
      <c r="G191" s="71"/>
      <c r="H191" s="71"/>
      <c r="I191" s="71"/>
      <c r="J191" s="71"/>
      <c r="K191" s="71"/>
      <c r="L191" s="72"/>
      <c r="M191" s="72"/>
      <c r="N191" s="72"/>
      <c r="O191" s="72"/>
      <c r="P191" s="72"/>
      <c r="Q191" s="72"/>
      <c r="R191" s="72"/>
      <c r="S191" s="72"/>
      <c r="T191" s="72"/>
    </row>
    <row r="192" s="1" customFormat="true" ht="30" hidden="false" customHeight="true" outlineLevel="0" collapsed="false">
      <c r="A192" s="73" t="s">
        <v>217</v>
      </c>
      <c r="B192" s="73"/>
      <c r="C192" s="72"/>
      <c r="D192" s="72"/>
      <c r="E192" s="72"/>
      <c r="F192" s="72"/>
      <c r="G192" s="72"/>
      <c r="H192" s="72"/>
      <c r="I192" s="72"/>
      <c r="J192" s="72"/>
      <c r="K192" s="72"/>
      <c r="L192" s="74"/>
      <c r="M192" s="74"/>
      <c r="N192" s="74"/>
      <c r="O192" s="74"/>
      <c r="P192" s="74"/>
      <c r="Q192" s="74"/>
      <c r="R192" s="74"/>
      <c r="S192" s="74"/>
      <c r="T192" s="74"/>
    </row>
    <row r="193" s="1" customFormat="true" ht="21.75" hidden="false" customHeight="true" outlineLevel="0" collapsed="false">
      <c r="A193" s="73" t="s">
        <v>218</v>
      </c>
      <c r="B193" s="73"/>
      <c r="C193" s="72"/>
      <c r="D193" s="72"/>
      <c r="E193" s="72"/>
      <c r="F193" s="72"/>
      <c r="G193" s="72"/>
      <c r="H193" s="72"/>
      <c r="I193" s="72"/>
      <c r="J193" s="72"/>
      <c r="K193" s="72"/>
      <c r="L193" s="74"/>
      <c r="M193" s="74"/>
      <c r="N193" s="74"/>
      <c r="O193" s="74"/>
      <c r="P193" s="74"/>
      <c r="Q193" s="74"/>
      <c r="R193" s="74"/>
      <c r="S193" s="74"/>
      <c r="T193" s="74"/>
    </row>
    <row r="194" s="1" customFormat="true" ht="21.75" hidden="false" customHeight="true" outlineLevel="0" collapsed="false">
      <c r="A194" s="75" t="s">
        <v>219</v>
      </c>
      <c r="B194" s="73"/>
      <c r="C194" s="72"/>
      <c r="D194" s="72"/>
      <c r="E194" s="76" t="s">
        <v>220</v>
      </c>
      <c r="F194" s="76"/>
      <c r="G194" s="72"/>
      <c r="H194" s="72"/>
      <c r="I194" s="72"/>
      <c r="J194" s="72"/>
      <c r="K194" s="72"/>
      <c r="L194" s="74"/>
      <c r="M194" s="74"/>
      <c r="N194" s="74"/>
      <c r="O194" s="74"/>
      <c r="P194" s="74"/>
      <c r="Q194" s="74"/>
      <c r="R194" s="74"/>
      <c r="S194" s="74"/>
      <c r="T194" s="74"/>
    </row>
    <row r="195" s="1" customFormat="true" ht="21.75" hidden="false" customHeight="true" outlineLevel="0" collapsed="false">
      <c r="A195" s="75"/>
      <c r="B195" s="73"/>
      <c r="C195" s="72"/>
      <c r="D195" s="72"/>
      <c r="E195" s="76"/>
      <c r="F195" s="76"/>
      <c r="G195" s="72"/>
      <c r="H195" s="72"/>
      <c r="I195" s="72"/>
      <c r="J195" s="72"/>
      <c r="K195" s="72"/>
      <c r="L195" s="74"/>
      <c r="M195" s="74"/>
      <c r="N195" s="74"/>
      <c r="O195" s="74"/>
      <c r="P195" s="74"/>
      <c r="Q195" s="74"/>
      <c r="R195" s="74"/>
      <c r="S195" s="74"/>
      <c r="T195" s="74"/>
    </row>
    <row r="196" customFormat="false" ht="21.75" hidden="false" customHeight="true" outlineLevel="0" collapsed="false">
      <c r="A196" s="75"/>
      <c r="B196" s="73"/>
      <c r="C196" s="72"/>
      <c r="D196" s="72"/>
      <c r="E196" s="72"/>
      <c r="F196" s="72"/>
      <c r="G196" s="72"/>
      <c r="H196" s="72"/>
      <c r="I196" s="72"/>
      <c r="J196" s="72"/>
      <c r="K196" s="72"/>
      <c r="L196" s="74"/>
      <c r="M196" s="74"/>
      <c r="N196" s="74"/>
      <c r="O196" s="74"/>
      <c r="P196" s="74"/>
      <c r="Q196" s="74"/>
      <c r="R196" s="74"/>
      <c r="S196" s="74"/>
      <c r="T196" s="74"/>
    </row>
    <row r="197" customFormat="false" ht="21.75" hidden="false" customHeight="true" outlineLevel="0" collapsed="false">
      <c r="A197" s="75"/>
      <c r="B197" s="73"/>
      <c r="C197" s="72"/>
      <c r="D197" s="72"/>
      <c r="E197" s="72"/>
      <c r="F197" s="72"/>
      <c r="G197" s="72"/>
      <c r="H197" s="72"/>
      <c r="I197" s="72"/>
      <c r="J197" s="72"/>
      <c r="K197" s="72"/>
      <c r="L197" s="74"/>
      <c r="M197" s="74"/>
      <c r="N197" s="74"/>
      <c r="O197" s="74"/>
      <c r="P197" s="74"/>
      <c r="Q197" s="74"/>
      <c r="R197" s="74"/>
      <c r="S197" s="74"/>
      <c r="T197" s="74"/>
    </row>
    <row r="198" customFormat="false" ht="21.75" hidden="false" customHeight="true" outlineLevel="0" collapsed="false">
      <c r="A198" s="75"/>
      <c r="B198" s="73"/>
      <c r="C198" s="72"/>
      <c r="D198" s="72"/>
      <c r="E198" s="72"/>
      <c r="F198" s="72"/>
      <c r="G198" s="72"/>
      <c r="H198" s="72"/>
      <c r="I198" s="72"/>
      <c r="J198" s="72"/>
      <c r="K198" s="72"/>
      <c r="L198" s="74"/>
      <c r="M198" s="74"/>
      <c r="N198" s="74"/>
      <c r="O198" s="74"/>
      <c r="P198" s="74"/>
      <c r="Q198" s="74"/>
      <c r="R198" s="74"/>
      <c r="S198" s="74"/>
      <c r="T198" s="74"/>
    </row>
    <row r="199" customFormat="false" ht="18.75" hidden="false" customHeight="false" outlineLevel="0" collapsed="false">
      <c r="A199" s="75"/>
      <c r="B199" s="73"/>
      <c r="C199" s="74"/>
      <c r="D199" s="74"/>
      <c r="E199" s="77"/>
      <c r="F199" s="77"/>
      <c r="G199" s="74"/>
      <c r="H199" s="74"/>
      <c r="I199" s="74"/>
      <c r="J199" s="74"/>
      <c r="K199" s="74"/>
      <c r="L199" s="74"/>
      <c r="M199" s="74"/>
      <c r="N199" s="74"/>
      <c r="O199" s="74"/>
      <c r="P199" s="74"/>
      <c r="Q199" s="74"/>
      <c r="R199" s="74"/>
      <c r="S199" s="74"/>
      <c r="T199" s="74"/>
    </row>
    <row r="200" customFormat="false" ht="18.75" hidden="false" customHeight="false" outlineLevel="0" collapsed="false">
      <c r="A200" s="75"/>
      <c r="B200" s="73"/>
      <c r="C200" s="74"/>
      <c r="D200" s="74"/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74"/>
      <c r="P200" s="74"/>
      <c r="Q200" s="74"/>
      <c r="R200" s="74"/>
      <c r="S200" s="74"/>
      <c r="T200" s="74"/>
    </row>
    <row r="201" customFormat="false" ht="12.75" hidden="false" customHeight="false" outlineLevel="0" collapsed="false">
      <c r="A201" s="74"/>
      <c r="B201" s="72"/>
      <c r="C201" s="74"/>
      <c r="D201" s="74"/>
      <c r="E201" s="74"/>
      <c r="F201" s="74"/>
      <c r="G201" s="74"/>
      <c r="H201" s="74"/>
      <c r="I201" s="74"/>
      <c r="J201" s="74"/>
      <c r="K201" s="74"/>
      <c r="L201" s="74"/>
      <c r="M201" s="74"/>
      <c r="N201" s="74"/>
      <c r="O201" s="74"/>
      <c r="P201" s="74"/>
      <c r="Q201" s="74"/>
      <c r="R201" s="74"/>
      <c r="S201" s="74"/>
      <c r="T201" s="74"/>
    </row>
    <row r="202" customFormat="false" ht="12.75" hidden="false" customHeight="false" outlineLevel="0" collapsed="false">
      <c r="A202" s="74"/>
      <c r="B202" s="72"/>
      <c r="C202" s="74"/>
      <c r="D202" s="74"/>
      <c r="E202" s="74"/>
      <c r="F202" s="74"/>
      <c r="G202" s="74"/>
      <c r="H202" s="74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</row>
    <row r="203" customFormat="false" ht="12.75" hidden="false" customHeight="false" outlineLevel="0" collapsed="false">
      <c r="A203" s="74"/>
      <c r="B203" s="72"/>
      <c r="C203" s="74"/>
      <c r="D203" s="74"/>
      <c r="E203" s="74"/>
      <c r="F203" s="74"/>
      <c r="G203" s="74"/>
      <c r="H203" s="74"/>
      <c r="I203" s="74"/>
      <c r="J203" s="74"/>
      <c r="K203" s="74"/>
    </row>
    <row r="204" customFormat="false" ht="12.75" hidden="false" customHeight="false" outlineLevel="0" collapsed="false">
      <c r="A204" s="74"/>
      <c r="B204" s="72"/>
      <c r="C204" s="74"/>
      <c r="D204" s="74"/>
      <c r="E204" s="74"/>
      <c r="F204" s="74"/>
      <c r="G204" s="74"/>
      <c r="H204" s="74"/>
      <c r="I204" s="74"/>
      <c r="J204" s="74"/>
      <c r="K204" s="74"/>
    </row>
    <row r="205" customFormat="false" ht="12.75" hidden="false" customHeight="false" outlineLevel="0" collapsed="false">
      <c r="A205" s="74"/>
      <c r="B205" s="72"/>
      <c r="C205" s="74"/>
      <c r="D205" s="74"/>
      <c r="E205" s="74"/>
      <c r="F205" s="74"/>
      <c r="G205" s="74"/>
      <c r="H205" s="74"/>
      <c r="I205" s="74"/>
      <c r="J205" s="74"/>
      <c r="K205" s="74"/>
    </row>
  </sheetData>
  <mergeCells count="18">
    <mergeCell ref="G1:K3"/>
    <mergeCell ref="I6:K6"/>
    <mergeCell ref="A7:K7"/>
    <mergeCell ref="A9:A12"/>
    <mergeCell ref="B9:B12"/>
    <mergeCell ref="F9:K9"/>
    <mergeCell ref="C10:C12"/>
    <mergeCell ref="D10:D12"/>
    <mergeCell ref="E10:E12"/>
    <mergeCell ref="F10:G10"/>
    <mergeCell ref="H10:I10"/>
    <mergeCell ref="J10:K10"/>
    <mergeCell ref="A65:E65"/>
    <mergeCell ref="A68:H68"/>
    <mergeCell ref="A78:J78"/>
    <mergeCell ref="A97:K97"/>
    <mergeCell ref="E194:F194"/>
    <mergeCell ref="E199:F199"/>
  </mergeCells>
  <printOptions headings="false" gridLines="false" gridLinesSet="true" horizontalCentered="true" verticalCentered="true"/>
  <pageMargins left="0" right="0" top="0" bottom="0" header="0.511811023622047" footer="0.511811023622047"/>
  <pageSetup paperSize="9" scale="55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3462</TotalTime>
  <Application>LibreOffice/24.8.5.2$Linux_X86_64 LibreOffice_project/480$Build-2</Application>
  <AppVersion>15.0000</AppVersion>
  <Company>economy.gov.ru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2013-05-25T16:45:04Z</dcterms:created>
  <dc:creator>Borovaya</dc:creator>
  <dc:description/>
  <dc:language>ru-RU</dc:language>
  <cp:lastModifiedBy/>
  <cp:lastPrinted>2025-10-29T14:31:14Z</cp:lastPrinted>
  <dcterms:modified xsi:type="dcterms:W3CDTF">2026-10-13T09:21:22Z</dcterms:modified>
  <cp:revision>132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